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 filterPrivacy="1" codeName="ThisWorkbook" defaultThemeVersion="124226"/>
  <xr:revisionPtr revIDLastSave="0" documentId="8_{F6FC45AC-3919-436B-9CCF-DD107D14EEE3}" xr6:coauthVersionLast="47" xr6:coauthVersionMax="47" xr10:uidLastSave="{00000000-0000-0000-0000-000000000000}"/>
  <bookViews>
    <workbookView xWindow="-108" yWindow="-108" windowWidth="23256" windowHeight="12576" tabRatio="904" xr2:uid="{00000000-000D-0000-FFFF-FFFF00000000}"/>
  </bookViews>
  <sheets>
    <sheet name="საშტატო 2025 " sheetId="55" r:id="rId1"/>
  </sheets>
  <definedNames>
    <definedName name="_xlnm._FilterDatabase" localSheetId="0" hidden="1">'საშტატო 2025 '!$A$3:$F$265</definedName>
    <definedName name="dddd" localSheetId="0">#REF!</definedName>
    <definedName name="dddd">#REF!</definedName>
    <definedName name="ddddd" localSheetId="0">#REF!</definedName>
    <definedName name="ddddd">#REF!</definedName>
    <definedName name="gogita" localSheetId="0">#REF!</definedName>
    <definedName name="gogita">#REF!</definedName>
    <definedName name="LOCAL_MYSQL_DATE_FORMAT" localSheetId="0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_xlnm.Print_Area" localSheetId="0">'საშტატო 2025 '!$A$1:$F$265</definedName>
    <definedName name="vakansia">#REF!</definedName>
    <definedName name="ადმინისტრაციულისამმართველო" localSheetId="0">#REF!</definedName>
    <definedName name="ადმინისტრაციულისამმართველო">#REF!</definedName>
    <definedName name="აღმასრულებელიდირექტორისაპარატი" localSheetId="0">#REF!</definedName>
    <definedName name="აღმასრულებელიდირექტორისაპარატი">#REF!</definedName>
    <definedName name="ბიზნესსტატისტიკისსამმართველო" localSheetId="0">#REF!</definedName>
    <definedName name="ბიზნესსტატისტიკისსამმართველო">#REF!</definedName>
    <definedName name="განყოფილება" localSheetId="0">#REF!</definedName>
    <definedName name="განყოფილება">#REF!</definedName>
    <definedName name="თანამდებობა" localSheetId="0">#REF!</definedName>
    <definedName name="თანამდებობა">#REF!</definedName>
    <definedName name="მეორადისტრუქტურულიერთეულისხელმძღვანელი" localSheetId="0">#REF!</definedName>
    <definedName name="მეორადისტრუქტურულიერთეულისხელმძღვანელი">#REF!</definedName>
    <definedName name="მეორეკატეგორიისუმცროსისპეციალისტი" localSheetId="0">#REF!</definedName>
    <definedName name="მეორეკატეგორიისუმცროსისპეციალისტი">#REF!</definedName>
    <definedName name="მეორეკატეგორიისუფროსისპეციალისტი" localSheetId="0">#REF!</definedName>
    <definedName name="მეორეკატეგორიისუფროსისპეციალისტი">#REF!</definedName>
    <definedName name="მესამეკატეგორიისუმცროსისპეციალისტი" localSheetId="0">#REF!</definedName>
    <definedName name="მესამეკატეგორიისუმცროსისპეციალისტი">#REF!</definedName>
    <definedName name="მესამეკატეგორიისუფროსისპეციალისტი" localSheetId="0">#REF!</definedName>
    <definedName name="მესამეკატეგორიისუფროსისპეციალისტი">#REF!</definedName>
    <definedName name="პირველადისტრუქტურულიერთეულისხელმძღვანელი" localSheetId="0">#REF!</definedName>
    <definedName name="პირველადისტრუქტურულიერთეულისხელმძღვანელი">#REF!</definedName>
    <definedName name="პირველადისტრუქტურულიერთეულისხელმძღვანელისმოადგილე" localSheetId="0">#REF!</definedName>
    <definedName name="პირველადისტრუქტურულიერთეულისხელმძღვანელისმოადგილე">#REF!</definedName>
    <definedName name="პირველიკატეგორიისუმცროსისპეციალისტი" localSheetId="0">#REF!</definedName>
    <definedName name="პირველიკატეგორიისუმცროსისპეციალისტი">#REF!</definedName>
    <definedName name="პირველიკატეგორიისუფროსისპეციალისტი" localSheetId="0">#REF!</definedName>
    <definedName name="პირველიკატეგორიისუფროსისპეციალისტი">#REF!</definedName>
    <definedName name="სამმართველო" localSheetId="0">#REF!</definedName>
    <definedName name="სამმართველო">#REF!</definedName>
    <definedName name="საშტატო" localSheetId="0">#REF!</definedName>
    <definedName name="საშტატო">#REF!</definedName>
    <definedName name="სოციალურისტატისტიკისსამმართველო" localSheetId="0">#REF!</definedName>
    <definedName name="სოციალურისტატისტიკისსამმართველო">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65" i="55" l="1"/>
  <c r="F265" i="55" s="1"/>
  <c r="E264" i="55"/>
  <c r="F264" i="55" s="1"/>
  <c r="E263" i="55"/>
  <c r="F263" i="55" s="1"/>
  <c r="B262" i="55"/>
  <c r="E261" i="55"/>
  <c r="F261" i="55" s="1"/>
  <c r="E260" i="55"/>
  <c r="E259" i="55"/>
  <c r="F259" i="55" s="1"/>
  <c r="B258" i="55"/>
  <c r="E257" i="55"/>
  <c r="F257" i="55" s="1"/>
  <c r="E256" i="55"/>
  <c r="F256" i="55" s="1"/>
  <c r="E255" i="55"/>
  <c r="F255" i="55" s="1"/>
  <c r="B254" i="55"/>
  <c r="E253" i="55"/>
  <c r="F253" i="55" s="1"/>
  <c r="E252" i="55"/>
  <c r="F252" i="55" s="1"/>
  <c r="E251" i="55"/>
  <c r="F251" i="55" s="1"/>
  <c r="E250" i="55"/>
  <c r="F250" i="55" s="1"/>
  <c r="B249" i="55"/>
  <c r="E248" i="55"/>
  <c r="F248" i="55" s="1"/>
  <c r="F247" i="55" s="1"/>
  <c r="B247" i="55"/>
  <c r="E246" i="55"/>
  <c r="F246" i="55" s="1"/>
  <c r="F245" i="55" s="1"/>
  <c r="B245" i="55"/>
  <c r="E244" i="55"/>
  <c r="F244" i="55" s="1"/>
  <c r="E243" i="55"/>
  <c r="F243" i="55" s="1"/>
  <c r="E242" i="55"/>
  <c r="F242" i="55" s="1"/>
  <c r="B241" i="55"/>
  <c r="E240" i="55"/>
  <c r="F240" i="55" s="1"/>
  <c r="E239" i="55"/>
  <c r="F239" i="55" s="1"/>
  <c r="E238" i="55"/>
  <c r="E237" i="55"/>
  <c r="F237" i="55" s="1"/>
  <c r="E236" i="55"/>
  <c r="F236" i="55" s="1"/>
  <c r="B235" i="55"/>
  <c r="E234" i="55"/>
  <c r="F234" i="55" s="1"/>
  <c r="E233" i="55"/>
  <c r="F233" i="55" s="1"/>
  <c r="B232" i="55"/>
  <c r="E231" i="55"/>
  <c r="F231" i="55" s="1"/>
  <c r="E230" i="55"/>
  <c r="F230" i="55" s="1"/>
  <c r="E229" i="55"/>
  <c r="E228" i="55"/>
  <c r="F228" i="55" s="1"/>
  <c r="E227" i="55"/>
  <c r="F227" i="55" s="1"/>
  <c r="B226" i="55"/>
  <c r="E225" i="55"/>
  <c r="F225" i="55" s="1"/>
  <c r="E224" i="55"/>
  <c r="F224" i="55" s="1"/>
  <c r="E223" i="55"/>
  <c r="F223" i="55" s="1"/>
  <c r="E222" i="55"/>
  <c r="F222" i="55" s="1"/>
  <c r="E221" i="55"/>
  <c r="F221" i="55" s="1"/>
  <c r="E220" i="55"/>
  <c r="F220" i="55" s="1"/>
  <c r="E219" i="55"/>
  <c r="F219" i="55" s="1"/>
  <c r="E218" i="55"/>
  <c r="F218" i="55" s="1"/>
  <c r="E217" i="55"/>
  <c r="F217" i="55" s="1"/>
  <c r="E216" i="55"/>
  <c r="F216" i="55" s="1"/>
  <c r="E215" i="55"/>
  <c r="F215" i="55" s="1"/>
  <c r="E214" i="55"/>
  <c r="F214" i="55" s="1"/>
  <c r="E213" i="55"/>
  <c r="F213" i="55" s="1"/>
  <c r="E212" i="55"/>
  <c r="F212" i="55" s="1"/>
  <c r="E211" i="55"/>
  <c r="F211" i="55" s="1"/>
  <c r="E210" i="55"/>
  <c r="F210" i="55" s="1"/>
  <c r="E209" i="55"/>
  <c r="F209" i="55" s="1"/>
  <c r="E208" i="55"/>
  <c r="F208" i="55" s="1"/>
  <c r="E207" i="55"/>
  <c r="F207" i="55" s="1"/>
  <c r="B206" i="55"/>
  <c r="E204" i="55"/>
  <c r="F204" i="55" s="1"/>
  <c r="E203" i="55"/>
  <c r="F203" i="55" s="1"/>
  <c r="E202" i="55"/>
  <c r="F202" i="55" s="1"/>
  <c r="E201" i="55"/>
  <c r="F201" i="55" s="1"/>
  <c r="E200" i="55"/>
  <c r="F200" i="55" s="1"/>
  <c r="B199" i="55"/>
  <c r="E198" i="55"/>
  <c r="F198" i="55" s="1"/>
  <c r="E197" i="55"/>
  <c r="F197" i="55" s="1"/>
  <c r="E196" i="55"/>
  <c r="F196" i="55" s="1"/>
  <c r="E195" i="55"/>
  <c r="F195" i="55" s="1"/>
  <c r="B194" i="55"/>
  <c r="E193" i="55"/>
  <c r="F193" i="55" s="1"/>
  <c r="E191" i="55"/>
  <c r="F191" i="55" s="1"/>
  <c r="E190" i="55"/>
  <c r="F190" i="55" s="1"/>
  <c r="E189" i="55"/>
  <c r="F189" i="55" s="1"/>
  <c r="E188" i="55"/>
  <c r="F188" i="55" s="1"/>
  <c r="E187" i="55"/>
  <c r="F187" i="55" s="1"/>
  <c r="E186" i="55"/>
  <c r="F186" i="55" s="1"/>
  <c r="B185" i="55"/>
  <c r="E184" i="55"/>
  <c r="F184" i="55" s="1"/>
  <c r="E183" i="55"/>
  <c r="F183" i="55" s="1"/>
  <c r="E182" i="55"/>
  <c r="F182" i="55" s="1"/>
  <c r="B181" i="55"/>
  <c r="E180" i="55"/>
  <c r="F180" i="55" s="1"/>
  <c r="E179" i="55"/>
  <c r="F179" i="55" s="1"/>
  <c r="E178" i="55"/>
  <c r="F178" i="55" s="1"/>
  <c r="E177" i="55"/>
  <c r="F177" i="55" s="1"/>
  <c r="E176" i="55"/>
  <c r="F176" i="55" s="1"/>
  <c r="E175" i="55"/>
  <c r="F175" i="55" s="1"/>
  <c r="E174" i="55"/>
  <c r="F174" i="55" s="1"/>
  <c r="E173" i="55"/>
  <c r="F173" i="55" s="1"/>
  <c r="E172" i="55"/>
  <c r="F172" i="55" s="1"/>
  <c r="E171" i="55"/>
  <c r="F171" i="55" s="1"/>
  <c r="B170" i="55"/>
  <c r="E169" i="55"/>
  <c r="F169" i="55" s="1"/>
  <c r="E167" i="55"/>
  <c r="F167" i="55" s="1"/>
  <c r="E166" i="55"/>
  <c r="F166" i="55" s="1"/>
  <c r="E165" i="55"/>
  <c r="F165" i="55" s="1"/>
  <c r="B164" i="55"/>
  <c r="E163" i="55"/>
  <c r="F163" i="55" s="1"/>
  <c r="E162" i="55"/>
  <c r="F162" i="55" s="1"/>
  <c r="E161" i="55"/>
  <c r="F161" i="55" s="1"/>
  <c r="E160" i="55"/>
  <c r="F160" i="55" s="1"/>
  <c r="E159" i="55"/>
  <c r="F159" i="55" s="1"/>
  <c r="B158" i="55"/>
  <c r="E157" i="55"/>
  <c r="F157" i="55" s="1"/>
  <c r="E156" i="55"/>
  <c r="F156" i="55" s="1"/>
  <c r="E155" i="55"/>
  <c r="F155" i="55" s="1"/>
  <c r="E154" i="55"/>
  <c r="F154" i="55" s="1"/>
  <c r="E153" i="55"/>
  <c r="F153" i="55" s="1"/>
  <c r="E152" i="55"/>
  <c r="F152" i="55" s="1"/>
  <c r="E151" i="55"/>
  <c r="F151" i="55" s="1"/>
  <c r="E150" i="55"/>
  <c r="F150" i="55" s="1"/>
  <c r="B149" i="55"/>
  <c r="E148" i="55"/>
  <c r="F148" i="55" s="1"/>
  <c r="E146" i="55"/>
  <c r="F146" i="55" s="1"/>
  <c r="E145" i="55"/>
  <c r="F145" i="55" s="1"/>
  <c r="E144" i="55"/>
  <c r="F144" i="55" s="1"/>
  <c r="E143" i="55"/>
  <c r="E142" i="55"/>
  <c r="F142" i="55" s="1"/>
  <c r="B141" i="55"/>
  <c r="E140" i="55"/>
  <c r="F140" i="55" s="1"/>
  <c r="E139" i="55"/>
  <c r="F139" i="55" s="1"/>
  <c r="E138" i="55"/>
  <c r="F138" i="55" s="1"/>
  <c r="E137" i="55"/>
  <c r="E136" i="55"/>
  <c r="F136" i="55" s="1"/>
  <c r="B135" i="55"/>
  <c r="E134" i="55"/>
  <c r="F134" i="55" s="1"/>
  <c r="E132" i="55"/>
  <c r="F132" i="55" s="1"/>
  <c r="E131" i="55"/>
  <c r="F131" i="55" s="1"/>
  <c r="E130" i="55"/>
  <c r="F130" i="55" s="1"/>
  <c r="E129" i="55"/>
  <c r="F129" i="55" s="1"/>
  <c r="E128" i="55"/>
  <c r="F128" i="55" s="1"/>
  <c r="E127" i="55"/>
  <c r="F127" i="55" s="1"/>
  <c r="B126" i="55"/>
  <c r="E125" i="55"/>
  <c r="F125" i="55" s="1"/>
  <c r="E124" i="55"/>
  <c r="F124" i="55" s="1"/>
  <c r="E123" i="55"/>
  <c r="F123" i="55" s="1"/>
  <c r="E122" i="55"/>
  <c r="F122" i="55" s="1"/>
  <c r="F121" i="55"/>
  <c r="E121" i="55"/>
  <c r="E120" i="55"/>
  <c r="F120" i="55" s="1"/>
  <c r="E119" i="55"/>
  <c r="B118" i="55"/>
  <c r="E117" i="55"/>
  <c r="F117" i="55" s="1"/>
  <c r="E116" i="55"/>
  <c r="F116" i="55" s="1"/>
  <c r="E115" i="55"/>
  <c r="F115" i="55" s="1"/>
  <c r="E114" i="55"/>
  <c r="F114" i="55" s="1"/>
  <c r="E113" i="55"/>
  <c r="E112" i="55"/>
  <c r="F112" i="55" s="1"/>
  <c r="B111" i="55"/>
  <c r="E110" i="55"/>
  <c r="F110" i="55" s="1"/>
  <c r="E109" i="55"/>
  <c r="F109" i="55" s="1"/>
  <c r="E108" i="55"/>
  <c r="F108" i="55" s="1"/>
  <c r="E107" i="55"/>
  <c r="B106" i="55"/>
  <c r="E105" i="55"/>
  <c r="F105" i="55" s="1"/>
  <c r="E104" i="55"/>
  <c r="F104" i="55" s="1"/>
  <c r="E103" i="55"/>
  <c r="F103" i="55" s="1"/>
  <c r="E102" i="55"/>
  <c r="F102" i="55" s="1"/>
  <c r="E101" i="55"/>
  <c r="E100" i="55"/>
  <c r="F100" i="55" s="1"/>
  <c r="E99" i="55"/>
  <c r="F99" i="55" s="1"/>
  <c r="B98" i="55"/>
  <c r="E97" i="55"/>
  <c r="F97" i="55" s="1"/>
  <c r="E95" i="55"/>
  <c r="F95" i="55" s="1"/>
  <c r="E94" i="55"/>
  <c r="F94" i="55" s="1"/>
  <c r="E93" i="55"/>
  <c r="F93" i="55" s="1"/>
  <c r="E92" i="55"/>
  <c r="F92" i="55" s="1"/>
  <c r="E91" i="55"/>
  <c r="F91" i="55" s="1"/>
  <c r="E90" i="55"/>
  <c r="F90" i="55" s="1"/>
  <c r="B89" i="55"/>
  <c r="E88" i="55"/>
  <c r="F88" i="55" s="1"/>
  <c r="E87" i="55"/>
  <c r="F87" i="55" s="1"/>
  <c r="E86" i="55"/>
  <c r="F86" i="55" s="1"/>
  <c r="E85" i="55"/>
  <c r="F85" i="55" s="1"/>
  <c r="E84" i="55"/>
  <c r="F84" i="55" s="1"/>
  <c r="B83" i="55"/>
  <c r="E82" i="55"/>
  <c r="F82" i="55" s="1"/>
  <c r="E80" i="55"/>
  <c r="F80" i="55" s="1"/>
  <c r="E79" i="55"/>
  <c r="F79" i="55" s="1"/>
  <c r="E78" i="55"/>
  <c r="F78" i="55" s="1"/>
  <c r="B77" i="55"/>
  <c r="E76" i="55"/>
  <c r="F76" i="55" s="1"/>
  <c r="E75" i="55"/>
  <c r="F75" i="55" s="1"/>
  <c r="E74" i="55"/>
  <c r="F74" i="55" s="1"/>
  <c r="E73" i="55"/>
  <c r="F73" i="55" s="1"/>
  <c r="E72" i="55"/>
  <c r="F72" i="55" s="1"/>
  <c r="E71" i="55"/>
  <c r="F71" i="55" s="1"/>
  <c r="E70" i="55"/>
  <c r="F70" i="55" s="1"/>
  <c r="E69" i="55"/>
  <c r="F69" i="55" s="1"/>
  <c r="E68" i="55"/>
  <c r="F68" i="55" s="1"/>
  <c r="E67" i="55"/>
  <c r="F67" i="55" s="1"/>
  <c r="B66" i="55"/>
  <c r="B64" i="55" s="1"/>
  <c r="E65" i="55"/>
  <c r="F65" i="55" s="1"/>
  <c r="E63" i="55"/>
  <c r="F63" i="55" s="1"/>
  <c r="E62" i="55"/>
  <c r="F62" i="55" s="1"/>
  <c r="E61" i="55"/>
  <c r="F61" i="55" s="1"/>
  <c r="E60" i="55"/>
  <c r="F60" i="55" s="1"/>
  <c r="E59" i="55"/>
  <c r="B58" i="55"/>
  <c r="E57" i="55"/>
  <c r="F57" i="55" s="1"/>
  <c r="E56" i="55"/>
  <c r="F56" i="55" s="1"/>
  <c r="E55" i="55"/>
  <c r="F55" i="55" s="1"/>
  <c r="E54" i="55"/>
  <c r="F54" i="55" s="1"/>
  <c r="E53" i="55"/>
  <c r="F53" i="55" s="1"/>
  <c r="E52" i="55"/>
  <c r="F52" i="55" s="1"/>
  <c r="E51" i="55"/>
  <c r="F51" i="55" s="1"/>
  <c r="E50" i="55"/>
  <c r="F50" i="55" s="1"/>
  <c r="E49" i="55"/>
  <c r="F49" i="55" s="1"/>
  <c r="E48" i="55"/>
  <c r="F48" i="55" s="1"/>
  <c r="B47" i="55"/>
  <c r="E46" i="55"/>
  <c r="F46" i="55" s="1"/>
  <c r="E45" i="55"/>
  <c r="F45" i="55" s="1"/>
  <c r="E44" i="55"/>
  <c r="F44" i="55" s="1"/>
  <c r="E43" i="55"/>
  <c r="F43" i="55" s="1"/>
  <c r="B42" i="55"/>
  <c r="E41" i="55"/>
  <c r="F41" i="55" s="1"/>
  <c r="E40" i="55"/>
  <c r="F40" i="55" s="1"/>
  <c r="E39" i="55"/>
  <c r="F39" i="55" s="1"/>
  <c r="E38" i="55"/>
  <c r="F38" i="55" s="1"/>
  <c r="E37" i="55"/>
  <c r="F37" i="55" s="1"/>
  <c r="E36" i="55"/>
  <c r="F36" i="55" s="1"/>
  <c r="E35" i="55"/>
  <c r="F35" i="55" s="1"/>
  <c r="E34" i="55"/>
  <c r="F34" i="55" s="1"/>
  <c r="E33" i="55"/>
  <c r="F33" i="55" s="1"/>
  <c r="E32" i="55"/>
  <c r="F32" i="55" s="1"/>
  <c r="E31" i="55"/>
  <c r="F31" i="55" s="1"/>
  <c r="E30" i="55"/>
  <c r="F30" i="55" s="1"/>
  <c r="E29" i="55"/>
  <c r="F29" i="55" s="1"/>
  <c r="B28" i="55"/>
  <c r="E27" i="55"/>
  <c r="F27" i="55" s="1"/>
  <c r="E26" i="55"/>
  <c r="F26" i="55" s="1"/>
  <c r="E25" i="55"/>
  <c r="F25" i="55" s="1"/>
  <c r="E24" i="55"/>
  <c r="F24" i="55" s="1"/>
  <c r="E23" i="55"/>
  <c r="F23" i="55" s="1"/>
  <c r="E22" i="55"/>
  <c r="F22" i="55" s="1"/>
  <c r="E21" i="55"/>
  <c r="F21" i="55" s="1"/>
  <c r="B20" i="55"/>
  <c r="E19" i="55"/>
  <c r="F19" i="55" s="1"/>
  <c r="E18" i="55"/>
  <c r="E17" i="55"/>
  <c r="F17" i="55" s="1"/>
  <c r="E16" i="55"/>
  <c r="F16" i="55" s="1"/>
  <c r="E14" i="55"/>
  <c r="F14" i="55" s="1"/>
  <c r="E13" i="55"/>
  <c r="F13" i="55" s="1"/>
  <c r="E11" i="55"/>
  <c r="F11" i="55" s="1"/>
  <c r="E9" i="55"/>
  <c r="F9" i="55" s="1"/>
  <c r="E8" i="55"/>
  <c r="F8" i="55" s="1"/>
  <c r="E7" i="55"/>
  <c r="F7" i="55" s="1"/>
  <c r="E247" i="55" l="1"/>
  <c r="B147" i="55"/>
  <c r="B133" i="55"/>
  <c r="B192" i="55"/>
  <c r="E254" i="55"/>
  <c r="B10" i="55"/>
  <c r="E12" i="55"/>
  <c r="E258" i="55"/>
  <c r="B96" i="55"/>
  <c r="B168" i="55"/>
  <c r="E181" i="55"/>
  <c r="B205" i="55"/>
  <c r="E235" i="55"/>
  <c r="E106" i="55"/>
  <c r="F249" i="55"/>
  <c r="E118" i="55"/>
  <c r="E15" i="55"/>
  <c r="F232" i="55"/>
  <c r="F12" i="55"/>
  <c r="E98" i="55"/>
  <c r="E199" i="55"/>
  <c r="F83" i="55"/>
  <c r="F126" i="55"/>
  <c r="E232" i="55"/>
  <c r="E111" i="55"/>
  <c r="E141" i="55"/>
  <c r="E262" i="55"/>
  <c r="E28" i="55"/>
  <c r="F262" i="55"/>
  <c r="E20" i="55"/>
  <c r="B81" i="55"/>
  <c r="E135" i="55"/>
  <c r="E58" i="55"/>
  <c r="F185" i="55"/>
  <c r="E226" i="55"/>
  <c r="F149" i="55"/>
  <c r="F20" i="55"/>
  <c r="F42" i="55"/>
  <c r="F158" i="55"/>
  <c r="F199" i="55"/>
  <c r="F241" i="55"/>
  <c r="F194" i="55"/>
  <c r="F164" i="55"/>
  <c r="F206" i="55"/>
  <c r="F254" i="55"/>
  <c r="E77" i="55"/>
  <c r="F119" i="55"/>
  <c r="F118" i="55" s="1"/>
  <c r="F143" i="55"/>
  <c r="F141" i="55" s="1"/>
  <c r="E6" i="55"/>
  <c r="E42" i="55"/>
  <c r="F59" i="55"/>
  <c r="F58" i="55" s="1"/>
  <c r="E185" i="55"/>
  <c r="E249" i="55"/>
  <c r="F170" i="55"/>
  <c r="E83" i="55"/>
  <c r="F101" i="55"/>
  <c r="F98" i="55" s="1"/>
  <c r="E149" i="55"/>
  <c r="F260" i="55"/>
  <c r="F258" i="55" s="1"/>
  <c r="E66" i="55"/>
  <c r="E126" i="55"/>
  <c r="F28" i="55"/>
  <c r="F181" i="55"/>
  <c r="F18" i="55"/>
  <c r="F15" i="55" s="1"/>
  <c r="E47" i="55"/>
  <c r="E89" i="55"/>
  <c r="F107" i="55"/>
  <c r="F106" i="55" s="1"/>
  <c r="F113" i="55"/>
  <c r="F111" i="55" s="1"/>
  <c r="F137" i="55"/>
  <c r="F135" i="55" s="1"/>
  <c r="F238" i="55"/>
  <c r="F6" i="55"/>
  <c r="E192" i="55"/>
  <c r="E245" i="55"/>
  <c r="F47" i="55"/>
  <c r="E158" i="55"/>
  <c r="E206" i="55"/>
  <c r="E241" i="55"/>
  <c r="F77" i="55"/>
  <c r="F229" i="55"/>
  <c r="F226" i="55" s="1"/>
  <c r="E164" i="55"/>
  <c r="E170" i="55"/>
  <c r="E194" i="55"/>
  <c r="F66" i="55"/>
  <c r="F89" i="55"/>
  <c r="F81" i="55" s="1"/>
  <c r="F235" i="55"/>
  <c r="E64" i="55" l="1"/>
  <c r="E133" i="55"/>
  <c r="B5" i="55"/>
  <c r="B4" i="55" s="1"/>
  <c r="F64" i="55"/>
  <c r="E168" i="55"/>
  <c r="E96" i="55"/>
  <c r="E10" i="55"/>
  <c r="F133" i="55"/>
  <c r="F96" i="55"/>
  <c r="F205" i="55"/>
  <c r="E81" i="55"/>
  <c r="F192" i="55"/>
  <c r="F10" i="55"/>
  <c r="E147" i="55"/>
  <c r="F168" i="55"/>
  <c r="F147" i="55"/>
  <c r="E205" i="55"/>
  <c r="F5" i="55" l="1"/>
  <c r="F4" i="55" s="1"/>
  <c r="E5" i="55"/>
  <c r="E4" i="55" s="1"/>
</calcChain>
</file>

<file path=xl/sharedStrings.xml><?xml version="1.0" encoding="utf-8"?>
<sst xmlns="http://schemas.openxmlformats.org/spreadsheetml/2006/main" count="481" uniqueCount="109">
  <si>
    <t>თანამდებობა</t>
  </si>
  <si>
    <t>აღმასრულებელი დირექტორი</t>
  </si>
  <si>
    <t>აღმასრულებელი დირექტორის მოადგილე</t>
  </si>
  <si>
    <t>საბაზისო განაკვეთი</t>
  </si>
  <si>
    <t>საშტატო ერთეული</t>
  </si>
  <si>
    <t>სულ "საქსტატი"</t>
  </si>
  <si>
    <t>სულ ცენტრალური აპარატი</t>
  </si>
  <si>
    <t>ხელმძღვანელობა</t>
  </si>
  <si>
    <t>მეთოდოლოგიისა და ხარისხის მართვის სამმართველო</t>
  </si>
  <si>
    <t>საფინანსო სამმართველო</t>
  </si>
  <si>
    <t>სამმართველოს უფროსი-მთავარი ბუღალტერი</t>
  </si>
  <si>
    <t>ადამიანური რესურსების მართვისა და საქმისწარმოების სამმართველო</t>
  </si>
  <si>
    <t>სამეურნეო და სახელმწიფო შესყიდვების  სამმართველო</t>
  </si>
  <si>
    <t>შიდა აუდიტის დეპარტამენტი</t>
  </si>
  <si>
    <t>ინფორმაციული ტექნოლოგიების დეპარტამენტი</t>
  </si>
  <si>
    <t>პროგრამული უზრუნველყოფისა და გეოსაინფორმაციო სისტემების განვითარების სამმართველო</t>
  </si>
  <si>
    <t>ინფრასტრუქტურის ადმინისტრირებისა და მხარდაჭერის სამმართველო</t>
  </si>
  <si>
    <t>ეროვნული ანგარიშების დეპარტამენტი</t>
  </si>
  <si>
    <t>წლიური ანგარიშების სამმართველო</t>
  </si>
  <si>
    <t>კვარტალური ანგარიშების სამმართველო</t>
  </si>
  <si>
    <t>ბიზნეს სტატისტიკის დეპარტამენტი</t>
  </si>
  <si>
    <t>ბიზნეს რეგისტრის სამმართველო</t>
  </si>
  <si>
    <t>მოკლევადიანი სტატისტიკის სამმართველო</t>
  </si>
  <si>
    <t>მრეწველობის, მშენებლობისა და ენერგეტიკის სტატისტიკის სამმართველო</t>
  </si>
  <si>
    <t>მომსახურების სტატისტიკის სამმართველო</t>
  </si>
  <si>
    <t>ტურიზმის სტატისტიკის სამმართველო</t>
  </si>
  <si>
    <t>ფასების სტატისტიკის დეპარტამენტი</t>
  </si>
  <si>
    <t>სოციალური სტატისტიკის დეპარტამენტი</t>
  </si>
  <si>
    <t>ცხოვრების დონის სტატისტიკის სამმართველო</t>
  </si>
  <si>
    <t>შრომის სტატისტიკის სამმართველო</t>
  </si>
  <si>
    <t>სოციალური ინფრასტრუქტურის სტატისტიკის სამმართველო</t>
  </si>
  <si>
    <t>სოფლის მეურნეობისა და გარემოს სტატისტიკის დეპარტამენტი</t>
  </si>
  <si>
    <t>სოფლის მეურნეობის  სტატისტიკის სამმართველო</t>
  </si>
  <si>
    <t>გარემოს სტატისტიკის სამმართველო</t>
  </si>
  <si>
    <t>მოსახლეობის აღწერისა და დემოგრაფიული სტატისტიკის დეპარტამენტი</t>
  </si>
  <si>
    <t>საგარეო ვაჭრობისა და უცხოური ინვესტიციების სტატისტიკის დეპარტამენტი</t>
  </si>
  <si>
    <t>საგარეო ვაჭრობის სტატისტიკის სამმართველო</t>
  </si>
  <si>
    <t>უცხოური ინვესტიციების სტატისტიკის სამმართველო</t>
  </si>
  <si>
    <t>სულ ტერიტორიული ორგანოები</t>
  </si>
  <si>
    <t>თბილისის სტატისტიკის ბიურო</t>
  </si>
  <si>
    <t>აჭარის სტატისტიკის ბიურო</t>
  </si>
  <si>
    <t>გურიის სტატისტიკის ბიურო</t>
  </si>
  <si>
    <t>იმერეთის სტატისტიკის ბიურო</t>
  </si>
  <si>
    <t>კახეთის სტატისტიკის ბიურო</t>
  </si>
  <si>
    <t>მცხეთა-მთიანეთის სტატისტიკის ბიურო</t>
  </si>
  <si>
    <t>რაჭა-ლეჩხუმისა და ქვემო სვანეთის სტატისტიკის ბიურო</t>
  </si>
  <si>
    <t>სამეგრელო-ზემო სვანეთის სტატისტიკის ბიურო</t>
  </si>
  <si>
    <t>სამცხე-ჯავახეთის სტატისტიკის ბიურო</t>
  </si>
  <si>
    <t xml:space="preserve">ქვემო ქართლის სტატისტიკის ბიურო </t>
  </si>
  <si>
    <t>შიდა ქართლის სტატისტიკის ბიურო</t>
  </si>
  <si>
    <t>სამართლებრივი უზრუნველყოფისა და შრომის უსაფრთხოების სამმართველო</t>
  </si>
  <si>
    <t>მთავარი სპეციალისტი (IT1)</t>
  </si>
  <si>
    <t>მთავარი სპეციალისტი (IT2)</t>
  </si>
  <si>
    <t>სპეციალისტი (IT1)</t>
  </si>
  <si>
    <t>სპეციალისტი (IT-2)</t>
  </si>
  <si>
    <t xml:space="preserve">სამომხმარებლო ფასების სტატისტიკის სამმართველო </t>
  </si>
  <si>
    <t xml:space="preserve">მწარმოებელთა ფასების სტატისტიკის სამმართველო </t>
  </si>
  <si>
    <t>მთავარი სპეციალისტი (რეგიონი)</t>
  </si>
  <si>
    <t>მთავარი სპეციალისტი (რეგიონი 2)</t>
  </si>
  <si>
    <t>უფროსი სპეციალისტი (რეგიონი)</t>
  </si>
  <si>
    <t>სპეციალისტი (რეგიონი)</t>
  </si>
  <si>
    <t xml:space="preserve"> წლიური ფონდი</t>
  </si>
  <si>
    <t>საერთაშორისო და საზოგადოებასთან ურთიერთობების დეპარტამენტი</t>
  </si>
  <si>
    <t>მთავარი სპეციალისტი-1</t>
  </si>
  <si>
    <t>მთავარი სპეციალისტი-2</t>
  </si>
  <si>
    <t>მთავარი სპეციალისტი-3</t>
  </si>
  <si>
    <t>მთავარი სპეციალისტი-4</t>
  </si>
  <si>
    <t>მთავარი სპეციალისტი-5</t>
  </si>
  <si>
    <t>უფროსი სპეციალისტი-1</t>
  </si>
  <si>
    <t>უფროსი სპეციალისტი-2</t>
  </si>
  <si>
    <t>უფროსი სპეციალისტი-3</t>
  </si>
  <si>
    <t>2-3</t>
  </si>
  <si>
    <t>1-1</t>
  </si>
  <si>
    <t>რანგი-ქვერანგი</t>
  </si>
  <si>
    <t>3-4</t>
  </si>
  <si>
    <t>4-7</t>
  </si>
  <si>
    <t>4-8</t>
  </si>
  <si>
    <t>3-5</t>
  </si>
  <si>
    <t>მთავარი სპეციალისტი-6</t>
  </si>
  <si>
    <t>სამმართველოს უფროსი-1</t>
  </si>
  <si>
    <t>სამმართველოს უფროსი-2</t>
  </si>
  <si>
    <t>უფროსი სპეციალისტი (IT1)</t>
  </si>
  <si>
    <t>იურისტი,შრომის უსაფრთხოების სპეციალისტი</t>
  </si>
  <si>
    <t>სტრატეგიული დაგეგმვის და  კოორდინაციის  დეპარტამენტი</t>
  </si>
  <si>
    <t xml:space="preserve">კოეფიციენტი </t>
  </si>
  <si>
    <t xml:space="preserve">თვის სარგო </t>
  </si>
  <si>
    <t>3.4</t>
  </si>
  <si>
    <t>3-6</t>
  </si>
  <si>
    <t>სამმართველოს უფროსი-3</t>
  </si>
  <si>
    <t>მთავარი სპეციალისტი-7</t>
  </si>
  <si>
    <t>მთავარი სპეციალისტი-8</t>
  </si>
  <si>
    <t>მთავარი სპეციალისტი-9</t>
  </si>
  <si>
    <t>მთავარი სპეციალისტი-10</t>
  </si>
  <si>
    <t>უფროსი სპეციალისტი-4</t>
  </si>
  <si>
    <t>უფროსი სპეციალისტი-5</t>
  </si>
  <si>
    <t>უფროსი სპეციალისტი-6</t>
  </si>
  <si>
    <t>სპეციალისტი 1</t>
  </si>
  <si>
    <t>სპეციალისტი 2</t>
  </si>
  <si>
    <t>სპეციალისტი 3</t>
  </si>
  <si>
    <t>სპეციალისტი 4</t>
  </si>
  <si>
    <t>სპეციალისტი 5</t>
  </si>
  <si>
    <t>3.1</t>
  </si>
  <si>
    <t>საჯარო სამართლის იურიდიული პირის - საქართველოს სტატისტიკის ეროვნული სამსახურის საშტატო ნუსხა და სახელფასო ფონდი</t>
  </si>
  <si>
    <t>დეპარტამენტის უფროსი - ადმინისტრაციული ხელშეკრულებით დასაქმებული პირი</t>
  </si>
  <si>
    <t>ბიუროს უფროსი - ადმინისტრაციული ხელშეკრულებით დასაქმებული პირი</t>
  </si>
  <si>
    <t>ბიუროს უფროსი-1 - ადმინისტრაციული ხელშეკრულებით დასაქმებული პირი</t>
  </si>
  <si>
    <t>ბიუროს უფროსი-2 - ადმინისტრაციული ხელშეკრულებით დასაქმებული პირი</t>
  </si>
  <si>
    <t>ბიუროს უფროსი-3 - ადმინისტრაციული ხელშეკრულებით დასაქმებული პირი</t>
  </si>
  <si>
    <t>სპეციალისტი-2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</si>
</sst>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\ _L_a_r_i_-;\-* #,##0.00\ _L_a_r_i_-;_-* &quot;-&quot;??\ _L_a_r_i_-;_-@_-"/>
    <numFmt numFmtId="165" formatCode="0.0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name val="Arial"/>
      <family val="2"/>
    </font>
    <font>
      <b/>
      <sz val="10"/>
      <name val="Arial"/>
      <family val="2"/>
      <charset val="204"/>
    </font>
    <font>
      <sz val="10"/>
      <name val="Helv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1" fillId="0" borderId="0"/>
    <xf numFmtId="0" fontId="2" fillId="0" borderId="0"/>
    <xf numFmtId="43" fontId="2" fillId="0" borderId="0" applyFont="0" applyFill="0" applyBorder="0" applyAlignment="0" applyProtection="0"/>
    <xf numFmtId="0" fontId="3" fillId="0" borderId="0"/>
    <xf numFmtId="0" fontId="2" fillId="0" borderId="0"/>
    <xf numFmtId="164" fontId="3" fillId="0" borderId="0" applyFont="0" applyFill="0" applyBorder="0" applyAlignment="0" applyProtection="0"/>
    <xf numFmtId="0" fontId="1" fillId="0" borderId="0"/>
    <xf numFmtId="0" fontId="4" fillId="0" borderId="0"/>
    <xf numFmtId="0" fontId="2" fillId="0" borderId="0"/>
    <xf numFmtId="0" fontId="9" fillId="0" borderId="0"/>
  </cellStyleXfs>
  <cellXfs count="49">
    <xf numFmtId="0" fontId="0" fillId="0" borderId="0" xfId="0"/>
    <xf numFmtId="0" fontId="5" fillId="0" borderId="0" xfId="0" applyFont="1"/>
    <xf numFmtId="0" fontId="1" fillId="0" borderId="1" xfId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0" fontId="8" fillId="3" borderId="1" xfId="1" applyFont="1" applyFill="1" applyBorder="1" applyAlignment="1">
      <alignment horizontal="center" vertical="center" wrapText="1"/>
    </xf>
    <xf numFmtId="0" fontId="1" fillId="0" borderId="1" xfId="1" applyBorder="1" applyAlignment="1">
      <alignment vertical="center" wrapText="1"/>
    </xf>
    <xf numFmtId="0" fontId="2" fillId="0" borderId="1" xfId="1" applyFont="1" applyBorder="1" applyAlignment="1">
      <alignment vertical="center" wrapText="1"/>
    </xf>
    <xf numFmtId="0" fontId="1" fillId="0" borderId="1" xfId="1" applyBorder="1" applyAlignment="1">
      <alignment horizont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/>
    </xf>
    <xf numFmtId="49" fontId="8" fillId="4" borderId="1" xfId="1" applyNumberFormat="1" applyFont="1" applyFill="1" applyBorder="1" applyAlignment="1">
      <alignment vertical="center" wrapText="1"/>
    </xf>
    <xf numFmtId="0" fontId="8" fillId="4" borderId="1" xfId="1" applyFont="1" applyFill="1" applyBorder="1" applyAlignment="1">
      <alignment horizontal="center" vertical="center" wrapText="1"/>
    </xf>
    <xf numFmtId="0" fontId="7" fillId="4" borderId="1" xfId="1" applyFont="1" applyFill="1" applyBorder="1" applyAlignment="1">
      <alignment vertical="center" wrapText="1"/>
    </xf>
    <xf numFmtId="0" fontId="8" fillId="4" borderId="1" xfId="1" applyFont="1" applyFill="1" applyBorder="1" applyAlignment="1">
      <alignment vertical="center" wrapText="1"/>
    </xf>
    <xf numFmtId="0" fontId="7" fillId="4" borderId="1" xfId="1" applyFont="1" applyFill="1" applyBorder="1" applyAlignment="1">
      <alignment horizontal="center" vertical="center" wrapText="1"/>
    </xf>
    <xf numFmtId="0" fontId="8" fillId="5" borderId="1" xfId="1" applyFont="1" applyFill="1" applyBorder="1" applyAlignment="1">
      <alignment horizontal="left" vertical="center" wrapText="1"/>
    </xf>
    <xf numFmtId="0" fontId="8" fillId="5" borderId="1" xfId="1" applyFont="1" applyFill="1" applyBorder="1" applyAlignment="1">
      <alignment horizontal="center" vertical="center" wrapText="1"/>
    </xf>
    <xf numFmtId="49" fontId="8" fillId="5" borderId="1" xfId="1" applyNumberFormat="1" applyFont="1" applyFill="1" applyBorder="1" applyAlignment="1">
      <alignment vertical="center" wrapText="1"/>
    </xf>
    <xf numFmtId="0" fontId="2" fillId="2" borderId="1" xfId="1" applyFont="1" applyFill="1" applyBorder="1" applyAlignment="1">
      <alignment vertical="center" wrapText="1"/>
    </xf>
    <xf numFmtId="0" fontId="1" fillId="2" borderId="1" xfId="1" applyFill="1" applyBorder="1" applyAlignment="1">
      <alignment horizontal="center" vertical="center" wrapText="1"/>
    </xf>
    <xf numFmtId="0" fontId="6" fillId="0" borderId="0" xfId="0" applyFont="1"/>
    <xf numFmtId="0" fontId="1" fillId="0" borderId="1" xfId="1" applyBorder="1"/>
    <xf numFmtId="49" fontId="1" fillId="2" borderId="1" xfId="1" applyNumberFormat="1" applyFill="1" applyBorder="1" applyAlignment="1">
      <alignment horizontal="center" vertical="center" wrapText="1"/>
    </xf>
    <xf numFmtId="49" fontId="1" fillId="0" borderId="1" xfId="1" applyNumberFormat="1" applyBorder="1" applyAlignment="1">
      <alignment horizontal="center" vertical="center" wrapText="1"/>
    </xf>
    <xf numFmtId="49" fontId="1" fillId="0" borderId="1" xfId="1" applyNumberFormat="1" applyBorder="1" applyAlignment="1">
      <alignment horizontal="center"/>
    </xf>
    <xf numFmtId="49" fontId="0" fillId="0" borderId="0" xfId="0" applyNumberFormat="1"/>
    <xf numFmtId="49" fontId="8" fillId="0" borderId="1" xfId="1" applyNumberFormat="1" applyFont="1" applyBorder="1" applyAlignment="1">
      <alignment horizontal="center" vertical="center" wrapText="1"/>
    </xf>
    <xf numFmtId="49" fontId="8" fillId="5" borderId="1" xfId="1" applyNumberFormat="1" applyFont="1" applyFill="1" applyBorder="1" applyAlignment="1">
      <alignment horizontal="left" vertical="center" wrapText="1"/>
    </xf>
    <xf numFmtId="49" fontId="8" fillId="5" borderId="1" xfId="1" applyNumberFormat="1" applyFont="1" applyFill="1" applyBorder="1" applyAlignment="1">
      <alignment horizontal="center" vertical="center" wrapText="1"/>
    </xf>
    <xf numFmtId="49" fontId="8" fillId="4" borderId="1" xfId="1" applyNumberFormat="1" applyFont="1" applyFill="1" applyBorder="1" applyAlignment="1">
      <alignment horizontal="center" vertical="center" wrapText="1"/>
    </xf>
    <xf numFmtId="49" fontId="7" fillId="4" borderId="1" xfId="1" applyNumberFormat="1" applyFont="1" applyFill="1" applyBorder="1" applyAlignment="1">
      <alignment horizontal="center" vertical="center" wrapText="1"/>
    </xf>
    <xf numFmtId="49" fontId="8" fillId="3" borderId="1" xfId="1" applyNumberFormat="1" applyFont="1" applyFill="1" applyBorder="1" applyAlignment="1">
      <alignment horizontal="center" vertical="center" wrapText="1"/>
    </xf>
    <xf numFmtId="0" fontId="5" fillId="6" borderId="0" xfId="0" applyFont="1" applyFill="1"/>
    <xf numFmtId="0" fontId="5" fillId="6" borderId="0" xfId="0" applyFont="1" applyFill="1" applyAlignment="1">
      <alignment horizontal="center"/>
    </xf>
    <xf numFmtId="49" fontId="5" fillId="6" borderId="0" xfId="0" applyNumberFormat="1" applyFont="1" applyFill="1" applyAlignment="1">
      <alignment horizontal="center"/>
    </xf>
    <xf numFmtId="1" fontId="5" fillId="6" borderId="0" xfId="0" applyNumberFormat="1" applyFont="1" applyFill="1"/>
    <xf numFmtId="0" fontId="1" fillId="6" borderId="1" xfId="1" applyFill="1" applyBorder="1" applyAlignment="1">
      <alignment horizontal="center" vertical="center" wrapText="1"/>
    </xf>
    <xf numFmtId="49" fontId="1" fillId="6" borderId="1" xfId="1" applyNumberFormat="1" applyFill="1" applyBorder="1" applyAlignment="1">
      <alignment horizontal="center" vertical="center" wrapText="1"/>
    </xf>
    <xf numFmtId="0" fontId="8" fillId="5" borderId="0" xfId="1" applyFont="1" applyFill="1" applyAlignment="1">
      <alignment horizontal="left" vertical="center" wrapText="1"/>
    </xf>
    <xf numFmtId="49" fontId="2" fillId="0" borderId="1" xfId="1" applyNumberFormat="1" applyFont="1" applyBorder="1" applyAlignment="1">
      <alignment horizontal="center" vertical="center" wrapText="1"/>
    </xf>
    <xf numFmtId="165" fontId="8" fillId="4" borderId="1" xfId="1" applyNumberFormat="1" applyFont="1" applyFill="1" applyBorder="1" applyAlignment="1">
      <alignment horizontal="center" vertical="center" wrapText="1"/>
    </xf>
    <xf numFmtId="0" fontId="8" fillId="3" borderId="0" xfId="1" applyFont="1" applyFill="1" applyAlignment="1">
      <alignment horizontal="left" vertical="center" wrapText="1"/>
    </xf>
    <xf numFmtId="1" fontId="8" fillId="0" borderId="1" xfId="1" applyNumberFormat="1" applyFont="1" applyBorder="1" applyAlignment="1">
      <alignment horizontal="center" vertical="center" wrapText="1"/>
    </xf>
    <xf numFmtId="0" fontId="5" fillId="6" borderId="0" xfId="0" applyFon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1" fillId="0" borderId="1" xfId="1" applyBorder="1" applyAlignment="1">
      <alignment wrapText="1"/>
    </xf>
    <xf numFmtId="0" fontId="10" fillId="0" borderId="0" xfId="0" applyFont="1" applyAlignment="1">
      <alignment horizontal="center" vertical="center" wrapText="1"/>
    </xf>
  </cellXfs>
  <cellStyles count="11">
    <cellStyle name="Comma 2" xfId="3" xr:uid="{00000000-0005-0000-0000-000000000000}"/>
    <cellStyle name="Comma 4" xfId="6" xr:uid="{00000000-0005-0000-0000-000001000000}"/>
    <cellStyle name="Normal" xfId="0" builtinId="0"/>
    <cellStyle name="Normal 2" xfId="7" xr:uid="{00000000-0005-0000-0000-000003000000}"/>
    <cellStyle name="Normal 3 2" xfId="1" xr:uid="{00000000-0005-0000-0000-000004000000}"/>
    <cellStyle name="Normal 5" xfId="2" xr:uid="{00000000-0005-0000-0000-000005000000}"/>
    <cellStyle name="Normal 5 2" xfId="9" xr:uid="{00000000-0005-0000-0000-000006000000}"/>
    <cellStyle name="Normal 5 3" xfId="5" xr:uid="{00000000-0005-0000-0000-000007000000}"/>
    <cellStyle name="Normal 6" xfId="4" xr:uid="{00000000-0005-0000-0000-000008000000}"/>
    <cellStyle name="Normal 6 2" xfId="8" xr:uid="{00000000-0005-0000-0000-000009000000}"/>
    <cellStyle name="Style 1" xfId="10" xr:uid="{00000000-0005-0000-0000-00000A000000}"/>
  </cellStyles>
  <dxfs count="0"/>
  <tableStyles count="0" defaultTableStyle="TableStyleMedium2" defaultPivotStyle="PivotStyleMedium9"/>
  <colors>
    <mruColors>
      <color rgb="FF190DB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65"/>
  <sheetViews>
    <sheetView tabSelected="1" zoomScaleNormal="100" workbookViewId="0">
      <selection activeCell="J16" sqref="J16"/>
    </sheetView>
  </sheetViews>
  <sheetFormatPr defaultRowHeight="14.4" x14ac:dyDescent="0.3"/>
  <cols>
    <col min="1" max="1" width="53.44140625" customWidth="1"/>
    <col min="2" max="2" width="10.44140625" customWidth="1"/>
    <col min="3" max="3" width="10.44140625" style="25" customWidth="1"/>
    <col min="4" max="4" width="13.5546875" customWidth="1"/>
    <col min="5" max="5" width="10.44140625" style="45" customWidth="1"/>
    <col min="6" max="6" width="12" style="45" customWidth="1"/>
  </cols>
  <sheetData>
    <row r="1" spans="1:6" ht="54.75" customHeight="1" x14ac:dyDescent="0.3">
      <c r="A1" s="48" t="s">
        <v>102</v>
      </c>
      <c r="B1" s="48"/>
      <c r="C1" s="48"/>
      <c r="D1" s="48"/>
      <c r="E1" s="48"/>
      <c r="F1" s="48"/>
    </row>
    <row r="2" spans="1:6" ht="15.75" customHeight="1" x14ac:dyDescent="0.3">
      <c r="A2" s="32" t="s">
        <v>3</v>
      </c>
      <c r="B2" s="33">
        <v>1460</v>
      </c>
      <c r="C2" s="34"/>
      <c r="D2" s="35"/>
      <c r="E2" s="43"/>
      <c r="F2" s="43"/>
    </row>
    <row r="3" spans="1:6" ht="38.25" customHeight="1" x14ac:dyDescent="0.3">
      <c r="A3" s="36" t="s">
        <v>0</v>
      </c>
      <c r="B3" s="36" t="s">
        <v>4</v>
      </c>
      <c r="C3" s="37" t="s">
        <v>73</v>
      </c>
      <c r="D3" s="36" t="s">
        <v>84</v>
      </c>
      <c r="E3" s="36" t="s">
        <v>85</v>
      </c>
      <c r="F3" s="36" t="s">
        <v>61</v>
      </c>
    </row>
    <row r="4" spans="1:6" ht="15" customHeight="1" x14ac:dyDescent="0.3">
      <c r="A4" s="3" t="s">
        <v>5</v>
      </c>
      <c r="B4" s="3">
        <f>B5+B205</f>
        <v>213</v>
      </c>
      <c r="C4" s="26"/>
      <c r="D4" s="26"/>
      <c r="E4" s="42">
        <f>E5+E205</f>
        <v>610134</v>
      </c>
      <c r="F4" s="3">
        <f>F5+F205</f>
        <v>7321608</v>
      </c>
    </row>
    <row r="5" spans="1:6" ht="15" customHeight="1" x14ac:dyDescent="0.3">
      <c r="A5" s="3" t="s">
        <v>6</v>
      </c>
      <c r="B5" s="3">
        <f>B7+B8+B9+B10+B47+B58+B64+B81+B96+B133+B147+B168+B185+B192</f>
        <v>164</v>
      </c>
      <c r="C5" s="26"/>
      <c r="D5" s="26"/>
      <c r="E5" s="42">
        <f>E6+E10+E58+E64+E192+E96+E133+E147+E168+E81+E185+E47</f>
        <v>499904</v>
      </c>
      <c r="F5" s="3">
        <f>F6+F10+F58+F64+F192+F96+F133+F147+F168+F81+F185+F47</f>
        <v>5998848</v>
      </c>
    </row>
    <row r="6" spans="1:6" ht="15" customHeight="1" x14ac:dyDescent="0.3">
      <c r="A6" s="38" t="s">
        <v>7</v>
      </c>
      <c r="B6" s="15"/>
      <c r="C6" s="27"/>
      <c r="D6" s="27"/>
      <c r="E6" s="16">
        <f>SUM(E7:E9)</f>
        <v>25550</v>
      </c>
      <c r="F6" s="16">
        <f>SUM(F7:F9)</f>
        <v>306600</v>
      </c>
    </row>
    <row r="7" spans="1:6" x14ac:dyDescent="0.3">
      <c r="A7" s="5" t="s">
        <v>1</v>
      </c>
      <c r="B7" s="2">
        <v>1</v>
      </c>
      <c r="C7" s="23"/>
      <c r="D7" s="23">
        <v>6.3</v>
      </c>
      <c r="E7" s="44">
        <f>D7*$B$2</f>
        <v>9198</v>
      </c>
      <c r="F7" s="2">
        <f>E7*12</f>
        <v>110376</v>
      </c>
    </row>
    <row r="8" spans="1:6" ht="17.25" customHeight="1" x14ac:dyDescent="0.3">
      <c r="A8" s="5" t="s">
        <v>2</v>
      </c>
      <c r="B8" s="2">
        <v>1</v>
      </c>
      <c r="C8" s="23"/>
      <c r="D8" s="23">
        <v>5.6</v>
      </c>
      <c r="E8" s="44">
        <f>D8*$B$2</f>
        <v>8175.9999999999991</v>
      </c>
      <c r="F8" s="2">
        <f>E8*12</f>
        <v>98111.999999999985</v>
      </c>
    </row>
    <row r="9" spans="1:6" s="1" customFormat="1" ht="20.25" customHeight="1" x14ac:dyDescent="0.3">
      <c r="A9" s="5" t="s">
        <v>2</v>
      </c>
      <c r="B9" s="2">
        <v>1</v>
      </c>
      <c r="C9" s="23"/>
      <c r="D9" s="23">
        <v>5.6</v>
      </c>
      <c r="E9" s="44">
        <f>D9*$B$2</f>
        <v>8175.9999999999991</v>
      </c>
      <c r="F9" s="2">
        <f>E9*12</f>
        <v>98111.999999999985</v>
      </c>
    </row>
    <row r="10" spans="1:6" ht="30" customHeight="1" x14ac:dyDescent="0.3">
      <c r="A10" s="38" t="s">
        <v>83</v>
      </c>
      <c r="B10" s="16">
        <f>B11+B12+B15+B20+B28+B42</f>
        <v>31</v>
      </c>
      <c r="C10" s="28"/>
      <c r="D10" s="28"/>
      <c r="E10" s="16">
        <f>E11+E12+E15+E20+E28+E42</f>
        <v>85556</v>
      </c>
      <c r="F10" s="16">
        <f>F11+F12+F15+F20+F28+F42</f>
        <v>1026672</v>
      </c>
    </row>
    <row r="11" spans="1:6" ht="39" customHeight="1" x14ac:dyDescent="0.3">
      <c r="A11" s="5" t="s">
        <v>103</v>
      </c>
      <c r="B11" s="2">
        <v>1</v>
      </c>
      <c r="C11" s="23" t="s">
        <v>72</v>
      </c>
      <c r="D11" s="23">
        <v>4.4000000000000004</v>
      </c>
      <c r="E11" s="44">
        <f>D11*$B$2</f>
        <v>6424.0000000000009</v>
      </c>
      <c r="F11" s="2">
        <f>E11*12</f>
        <v>77088.000000000015</v>
      </c>
    </row>
    <row r="12" spans="1:6" ht="33.75" customHeight="1" x14ac:dyDescent="0.3">
      <c r="A12" s="10" t="s">
        <v>50</v>
      </c>
      <c r="B12" s="11">
        <v>2</v>
      </c>
      <c r="C12" s="29"/>
      <c r="D12" s="29"/>
      <c r="E12" s="11">
        <f>SUM(E13:E14)</f>
        <v>6278</v>
      </c>
      <c r="F12" s="11">
        <f>SUM(F13:F14)</f>
        <v>75336</v>
      </c>
    </row>
    <row r="13" spans="1:6" x14ac:dyDescent="0.3">
      <c r="A13" s="6" t="s">
        <v>88</v>
      </c>
      <c r="B13" s="2">
        <v>1</v>
      </c>
      <c r="C13" s="22" t="s">
        <v>71</v>
      </c>
      <c r="D13" s="22">
        <v>2.8</v>
      </c>
      <c r="E13" s="44">
        <f>D13*$B$2</f>
        <v>4087.9999999999995</v>
      </c>
      <c r="F13" s="2">
        <f>E13*12</f>
        <v>49055.999999999993</v>
      </c>
    </row>
    <row r="14" spans="1:6" ht="23.25" customHeight="1" x14ac:dyDescent="0.3">
      <c r="A14" s="5" t="s">
        <v>82</v>
      </c>
      <c r="B14" s="2">
        <v>1</v>
      </c>
      <c r="C14" s="23" t="s">
        <v>74</v>
      </c>
      <c r="D14" s="23">
        <v>1.5</v>
      </c>
      <c r="E14" s="44">
        <f>D14*$B$2</f>
        <v>2190</v>
      </c>
      <c r="F14" s="2">
        <f>E14*12</f>
        <v>26280</v>
      </c>
    </row>
    <row r="15" spans="1:6" ht="28.5" customHeight="1" x14ac:dyDescent="0.3">
      <c r="A15" s="10" t="s">
        <v>8</v>
      </c>
      <c r="B15" s="11">
        <v>4</v>
      </c>
      <c r="C15" s="29"/>
      <c r="D15" s="29"/>
      <c r="E15" s="11">
        <f>SUM(E16:E19:E18)</f>
        <v>13286</v>
      </c>
      <c r="F15" s="11">
        <f>SUM(F16:F19:F18)</f>
        <v>159432</v>
      </c>
    </row>
    <row r="16" spans="1:6" ht="17.25" customHeight="1" x14ac:dyDescent="0.3">
      <c r="A16" s="6" t="s">
        <v>88</v>
      </c>
      <c r="B16" s="2">
        <v>1</v>
      </c>
      <c r="C16" s="22" t="s">
        <v>71</v>
      </c>
      <c r="D16" s="22">
        <v>2.8</v>
      </c>
      <c r="E16" s="44">
        <f>D16*$B$2</f>
        <v>4087.9999999999995</v>
      </c>
      <c r="F16" s="2">
        <f>E16*12</f>
        <v>49055.999999999993</v>
      </c>
    </row>
    <row r="17" spans="1:6" x14ac:dyDescent="0.3">
      <c r="A17" s="5" t="s">
        <v>63</v>
      </c>
      <c r="B17" s="2">
        <v>1</v>
      </c>
      <c r="C17" s="23" t="s">
        <v>74</v>
      </c>
      <c r="D17" s="23">
        <v>2.2999999999999998</v>
      </c>
      <c r="E17" s="44">
        <f>D17*$B$2</f>
        <v>3357.9999999999995</v>
      </c>
      <c r="F17" s="2">
        <f>E17*12</f>
        <v>40295.999999999993</v>
      </c>
    </row>
    <row r="18" spans="1:6" s="1" customFormat="1" ht="24" customHeight="1" x14ac:dyDescent="0.3">
      <c r="A18" s="5" t="s">
        <v>65</v>
      </c>
      <c r="B18" s="2">
        <v>1</v>
      </c>
      <c r="C18" s="23" t="s">
        <v>74</v>
      </c>
      <c r="D18" s="23">
        <v>2.1</v>
      </c>
      <c r="E18" s="44">
        <f>D18*$B$2</f>
        <v>3066</v>
      </c>
      <c r="F18" s="2">
        <f>E18*12</f>
        <v>36792</v>
      </c>
    </row>
    <row r="19" spans="1:6" s="20" customFormat="1" x14ac:dyDescent="0.3">
      <c r="A19" s="5" t="s">
        <v>67</v>
      </c>
      <c r="B19" s="8">
        <v>1</v>
      </c>
      <c r="C19" s="39" t="s">
        <v>74</v>
      </c>
      <c r="D19" s="39">
        <v>1.9</v>
      </c>
      <c r="E19" s="44">
        <f>D19*$B$2</f>
        <v>2774</v>
      </c>
      <c r="F19" s="8">
        <f>E19*12</f>
        <v>33288</v>
      </c>
    </row>
    <row r="20" spans="1:6" ht="15" customHeight="1" x14ac:dyDescent="0.3">
      <c r="A20" s="12" t="s">
        <v>9</v>
      </c>
      <c r="B20" s="11">
        <f>SUM(B21:B27)</f>
        <v>7</v>
      </c>
      <c r="C20" s="29"/>
      <c r="D20" s="29"/>
      <c r="E20" s="11">
        <f>SUM(E21:E27)</f>
        <v>18104</v>
      </c>
      <c r="F20" s="11">
        <f>SUM(F21:F27)</f>
        <v>217248</v>
      </c>
    </row>
    <row r="21" spans="1:6" ht="32.25" customHeight="1" x14ac:dyDescent="0.3">
      <c r="A21" s="5" t="s">
        <v>10</v>
      </c>
      <c r="B21" s="2">
        <v>1</v>
      </c>
      <c r="C21" s="22" t="s">
        <v>71</v>
      </c>
      <c r="D21" s="22" t="s">
        <v>101</v>
      </c>
      <c r="E21" s="44">
        <f t="shared" ref="E21:E27" si="0">D21*$B$2</f>
        <v>4526</v>
      </c>
      <c r="F21" s="2">
        <f t="shared" ref="F21:F27" si="1">E21*12</f>
        <v>54312</v>
      </c>
    </row>
    <row r="22" spans="1:6" x14ac:dyDescent="0.3">
      <c r="A22" s="5" t="s">
        <v>78</v>
      </c>
      <c r="B22" s="2">
        <v>1</v>
      </c>
      <c r="C22" s="23" t="s">
        <v>77</v>
      </c>
      <c r="D22" s="23">
        <v>1.8</v>
      </c>
      <c r="E22" s="44">
        <f t="shared" si="0"/>
        <v>2628</v>
      </c>
      <c r="F22" s="2">
        <f t="shared" si="1"/>
        <v>31536</v>
      </c>
    </row>
    <row r="23" spans="1:6" x14ac:dyDescent="0.3">
      <c r="A23" s="5" t="s">
        <v>78</v>
      </c>
      <c r="B23" s="2">
        <v>1</v>
      </c>
      <c r="C23" s="23" t="s">
        <v>77</v>
      </c>
      <c r="D23" s="23">
        <v>1.8</v>
      </c>
      <c r="E23" s="44">
        <f t="shared" si="0"/>
        <v>2628</v>
      </c>
      <c r="F23" s="2">
        <f t="shared" si="1"/>
        <v>31536</v>
      </c>
    </row>
    <row r="24" spans="1:6" x14ac:dyDescent="0.3">
      <c r="A24" s="5" t="s">
        <v>90</v>
      </c>
      <c r="B24" s="2">
        <v>1</v>
      </c>
      <c r="C24" s="23" t="s">
        <v>77</v>
      </c>
      <c r="D24" s="23">
        <v>1.6</v>
      </c>
      <c r="E24" s="44">
        <f t="shared" si="0"/>
        <v>2336</v>
      </c>
      <c r="F24" s="2">
        <f t="shared" si="1"/>
        <v>28032</v>
      </c>
    </row>
    <row r="25" spans="1:6" x14ac:dyDescent="0.3">
      <c r="A25" s="5" t="s">
        <v>95</v>
      </c>
      <c r="B25" s="2">
        <v>1</v>
      </c>
      <c r="C25" s="22" t="s">
        <v>77</v>
      </c>
      <c r="D25" s="22">
        <v>1.4</v>
      </c>
      <c r="E25" s="44">
        <f t="shared" si="0"/>
        <v>2043.9999999999998</v>
      </c>
      <c r="F25" s="2">
        <f t="shared" si="1"/>
        <v>24527.999999999996</v>
      </c>
    </row>
    <row r="26" spans="1:6" x14ac:dyDescent="0.3">
      <c r="A26" s="5" t="s">
        <v>95</v>
      </c>
      <c r="B26" s="2">
        <v>1</v>
      </c>
      <c r="C26" s="22" t="s">
        <v>77</v>
      </c>
      <c r="D26" s="22">
        <v>1.4</v>
      </c>
      <c r="E26" s="44">
        <f t="shared" si="0"/>
        <v>2043.9999999999998</v>
      </c>
      <c r="F26" s="2">
        <f t="shared" si="1"/>
        <v>24527.999999999996</v>
      </c>
    </row>
    <row r="27" spans="1:6" ht="12.75" customHeight="1" x14ac:dyDescent="0.3">
      <c r="A27" s="5" t="s">
        <v>99</v>
      </c>
      <c r="B27" s="2">
        <v>1</v>
      </c>
      <c r="C27" s="23" t="s">
        <v>75</v>
      </c>
      <c r="D27" s="23">
        <v>1.3</v>
      </c>
      <c r="E27" s="44">
        <f t="shared" si="0"/>
        <v>1898</v>
      </c>
      <c r="F27" s="2">
        <f t="shared" si="1"/>
        <v>22776</v>
      </c>
    </row>
    <row r="28" spans="1:6" ht="27" customHeight="1" x14ac:dyDescent="0.3">
      <c r="A28" s="13" t="s">
        <v>11</v>
      </c>
      <c r="B28" s="11">
        <f>SUM(B29:B41)</f>
        <v>13</v>
      </c>
      <c r="C28" s="29"/>
      <c r="D28" s="29"/>
      <c r="E28" s="40">
        <f>SUM(E29:E41)</f>
        <v>29930</v>
      </c>
      <c r="F28" s="11">
        <f>SUM(F29:F41)</f>
        <v>359160</v>
      </c>
    </row>
    <row r="29" spans="1:6" x14ac:dyDescent="0.3">
      <c r="A29" s="6" t="s">
        <v>88</v>
      </c>
      <c r="B29" s="2">
        <v>1</v>
      </c>
      <c r="C29" s="22" t="s">
        <v>71</v>
      </c>
      <c r="D29" s="22">
        <v>2.8</v>
      </c>
      <c r="E29" s="44">
        <f t="shared" ref="E29:E41" si="2">D29*$B$2</f>
        <v>4087.9999999999995</v>
      </c>
      <c r="F29" s="2">
        <f t="shared" ref="F29:F41" si="3">E29*12</f>
        <v>49055.999999999993</v>
      </c>
    </row>
    <row r="30" spans="1:6" x14ac:dyDescent="0.3">
      <c r="A30" s="5" t="s">
        <v>78</v>
      </c>
      <c r="B30" s="2">
        <v>1</v>
      </c>
      <c r="C30" s="23" t="s">
        <v>77</v>
      </c>
      <c r="D30" s="2">
        <v>1.8</v>
      </c>
      <c r="E30" s="46">
        <f t="shared" si="2"/>
        <v>2628</v>
      </c>
      <c r="F30" s="2">
        <f t="shared" si="3"/>
        <v>31536</v>
      </c>
    </row>
    <row r="31" spans="1:6" x14ac:dyDescent="0.3">
      <c r="A31" s="5" t="s">
        <v>89</v>
      </c>
      <c r="B31" s="2">
        <v>1</v>
      </c>
      <c r="C31" s="39" t="s">
        <v>74</v>
      </c>
      <c r="D31" s="39">
        <v>1.7</v>
      </c>
      <c r="E31" s="44">
        <f t="shared" si="2"/>
        <v>2482</v>
      </c>
      <c r="F31" s="2">
        <f t="shared" si="3"/>
        <v>29784</v>
      </c>
    </row>
    <row r="32" spans="1:6" x14ac:dyDescent="0.3">
      <c r="A32" s="5" t="s">
        <v>91</v>
      </c>
      <c r="B32" s="2">
        <v>1</v>
      </c>
      <c r="C32" s="23" t="s">
        <v>74</v>
      </c>
      <c r="D32" s="23">
        <v>1.5</v>
      </c>
      <c r="E32" s="44">
        <f t="shared" si="2"/>
        <v>2190</v>
      </c>
      <c r="F32" s="2">
        <f t="shared" si="3"/>
        <v>26280</v>
      </c>
    </row>
    <row r="33" spans="1:6" x14ac:dyDescent="0.3">
      <c r="A33" s="5" t="s">
        <v>92</v>
      </c>
      <c r="B33" s="2">
        <v>1</v>
      </c>
      <c r="C33" s="22" t="s">
        <v>77</v>
      </c>
      <c r="D33" s="22">
        <v>1.4</v>
      </c>
      <c r="E33" s="44">
        <f t="shared" si="2"/>
        <v>2043.9999999999998</v>
      </c>
      <c r="F33" s="2">
        <f t="shared" si="3"/>
        <v>24527.999999999996</v>
      </c>
    </row>
    <row r="34" spans="1:6" x14ac:dyDescent="0.3">
      <c r="A34" s="5" t="s">
        <v>70</v>
      </c>
      <c r="B34" s="2">
        <v>1</v>
      </c>
      <c r="C34" s="23" t="s">
        <v>74</v>
      </c>
      <c r="D34" s="23">
        <v>1.7</v>
      </c>
      <c r="E34" s="44">
        <f t="shared" si="2"/>
        <v>2482</v>
      </c>
      <c r="F34" s="2">
        <f t="shared" si="3"/>
        <v>29784</v>
      </c>
    </row>
    <row r="35" spans="1:6" x14ac:dyDescent="0.3">
      <c r="A35" s="5" t="s">
        <v>93</v>
      </c>
      <c r="B35" s="2">
        <v>1</v>
      </c>
      <c r="C35" s="22" t="s">
        <v>77</v>
      </c>
      <c r="D35" s="22">
        <v>1.6</v>
      </c>
      <c r="E35" s="44">
        <f t="shared" si="2"/>
        <v>2336</v>
      </c>
      <c r="F35" s="2">
        <f t="shared" si="3"/>
        <v>28032</v>
      </c>
    </row>
    <row r="36" spans="1:6" x14ac:dyDescent="0.3">
      <c r="A36" s="5" t="s">
        <v>70</v>
      </c>
      <c r="B36" s="2">
        <v>1</v>
      </c>
      <c r="C36" s="22" t="s">
        <v>74</v>
      </c>
      <c r="D36" s="22">
        <v>1.7</v>
      </c>
      <c r="E36" s="44">
        <f t="shared" si="2"/>
        <v>2482</v>
      </c>
      <c r="F36" s="2">
        <f t="shared" si="3"/>
        <v>29784</v>
      </c>
    </row>
    <row r="37" spans="1:6" x14ac:dyDescent="0.3">
      <c r="A37" s="5" t="s">
        <v>99</v>
      </c>
      <c r="B37" s="2">
        <v>1</v>
      </c>
      <c r="C37" s="23" t="s">
        <v>75</v>
      </c>
      <c r="D37" s="23">
        <v>1.3</v>
      </c>
      <c r="E37" s="44">
        <f t="shared" si="2"/>
        <v>1898</v>
      </c>
      <c r="F37" s="2">
        <f t="shared" si="3"/>
        <v>22776</v>
      </c>
    </row>
    <row r="38" spans="1:6" x14ac:dyDescent="0.3">
      <c r="A38" s="5" t="s">
        <v>99</v>
      </c>
      <c r="B38" s="2">
        <v>1</v>
      </c>
      <c r="C38" s="23" t="s">
        <v>75</v>
      </c>
      <c r="D38" s="23">
        <v>1.3</v>
      </c>
      <c r="E38" s="44">
        <f t="shared" si="2"/>
        <v>1898</v>
      </c>
      <c r="F38" s="8">
        <f t="shared" si="3"/>
        <v>22776</v>
      </c>
    </row>
    <row r="39" spans="1:6" x14ac:dyDescent="0.3">
      <c r="A39" s="5" t="s">
        <v>99</v>
      </c>
      <c r="B39" s="2">
        <v>1</v>
      </c>
      <c r="C39" s="23" t="s">
        <v>75</v>
      </c>
      <c r="D39" s="23">
        <v>1.3</v>
      </c>
      <c r="E39" s="44">
        <f t="shared" si="2"/>
        <v>1898</v>
      </c>
      <c r="F39" s="8">
        <f t="shared" si="3"/>
        <v>22776</v>
      </c>
    </row>
    <row r="40" spans="1:6" x14ac:dyDescent="0.3">
      <c r="A40" s="5" t="s">
        <v>100</v>
      </c>
      <c r="B40" s="2">
        <v>1</v>
      </c>
      <c r="C40" s="23" t="s">
        <v>76</v>
      </c>
      <c r="D40" s="23">
        <v>1.2</v>
      </c>
      <c r="E40" s="44">
        <f t="shared" si="2"/>
        <v>1752</v>
      </c>
      <c r="F40" s="8">
        <f t="shared" si="3"/>
        <v>21024</v>
      </c>
    </row>
    <row r="41" spans="1:6" x14ac:dyDescent="0.3">
      <c r="A41" s="5" t="s">
        <v>100</v>
      </c>
      <c r="B41" s="2">
        <v>1</v>
      </c>
      <c r="C41" s="23" t="s">
        <v>76</v>
      </c>
      <c r="D41" s="23">
        <v>1.2</v>
      </c>
      <c r="E41" s="44">
        <f t="shared" si="2"/>
        <v>1752</v>
      </c>
      <c r="F41" s="8">
        <f t="shared" si="3"/>
        <v>21024</v>
      </c>
    </row>
    <row r="42" spans="1:6" ht="28.5" customHeight="1" x14ac:dyDescent="0.3">
      <c r="A42" s="13" t="s">
        <v>12</v>
      </c>
      <c r="B42" s="11">
        <f>SUM(B43:B46)</f>
        <v>4</v>
      </c>
      <c r="C42" s="29"/>
      <c r="D42" s="29"/>
      <c r="E42" s="11">
        <f>SUM(E43:E46)</f>
        <v>11534</v>
      </c>
      <c r="F42" s="11">
        <f>SUM(F43:F46)</f>
        <v>138408</v>
      </c>
    </row>
    <row r="43" spans="1:6" x14ac:dyDescent="0.3">
      <c r="A43" s="6" t="s">
        <v>88</v>
      </c>
      <c r="B43" s="2">
        <v>1</v>
      </c>
      <c r="C43" s="22" t="s">
        <v>71</v>
      </c>
      <c r="D43" s="22">
        <v>2.8</v>
      </c>
      <c r="E43" s="44">
        <f>D43*$B$2</f>
        <v>4087.9999999999995</v>
      </c>
      <c r="F43" s="2">
        <f>E43*12</f>
        <v>49055.999999999993</v>
      </c>
    </row>
    <row r="44" spans="1:6" x14ac:dyDescent="0.3">
      <c r="A44" s="5" t="s">
        <v>90</v>
      </c>
      <c r="B44" s="2">
        <v>1</v>
      </c>
      <c r="C44" s="23" t="s">
        <v>77</v>
      </c>
      <c r="D44" s="23">
        <v>1.6</v>
      </c>
      <c r="E44" s="44">
        <f>D44*$B$2</f>
        <v>2336</v>
      </c>
      <c r="F44" s="2">
        <f>E44*12</f>
        <v>28032</v>
      </c>
    </row>
    <row r="45" spans="1:6" x14ac:dyDescent="0.3">
      <c r="A45" s="5" t="s">
        <v>65</v>
      </c>
      <c r="B45" s="2">
        <v>1</v>
      </c>
      <c r="C45" s="23" t="s">
        <v>74</v>
      </c>
      <c r="D45" s="23">
        <v>2.1</v>
      </c>
      <c r="E45" s="44">
        <f>D45*$B$2</f>
        <v>3066</v>
      </c>
      <c r="F45" s="2">
        <f>E45*12</f>
        <v>36792</v>
      </c>
    </row>
    <row r="46" spans="1:6" x14ac:dyDescent="0.3">
      <c r="A46" s="5" t="s">
        <v>98</v>
      </c>
      <c r="B46" s="2">
        <v>1</v>
      </c>
      <c r="C46" s="22" t="s">
        <v>77</v>
      </c>
      <c r="D46" s="22">
        <v>1.4</v>
      </c>
      <c r="E46" s="44">
        <f>D46*$B$2</f>
        <v>2043.9999999999998</v>
      </c>
      <c r="F46" s="8">
        <f>E46*12</f>
        <v>24527.999999999996</v>
      </c>
    </row>
    <row r="47" spans="1:6" ht="33.75" customHeight="1" x14ac:dyDescent="0.3">
      <c r="A47" s="17" t="s">
        <v>62</v>
      </c>
      <c r="B47" s="16">
        <f>SUM(B48:B57)</f>
        <v>10</v>
      </c>
      <c r="C47" s="28"/>
      <c r="D47" s="28"/>
      <c r="E47" s="16">
        <f>SUM(E48:E57)</f>
        <v>30076</v>
      </c>
      <c r="F47" s="16">
        <f>SUM(F48:F57)</f>
        <v>360912</v>
      </c>
    </row>
    <row r="48" spans="1:6" ht="26.4" x14ac:dyDescent="0.3">
      <c r="A48" s="5" t="s">
        <v>103</v>
      </c>
      <c r="B48" s="2">
        <v>1</v>
      </c>
      <c r="C48" s="23" t="s">
        <v>72</v>
      </c>
      <c r="D48" s="23">
        <v>4.4000000000000004</v>
      </c>
      <c r="E48" s="44">
        <f t="shared" ref="E48:E57" si="4">D48*$B$2</f>
        <v>6424.0000000000009</v>
      </c>
      <c r="F48" s="2">
        <f t="shared" ref="F48:F57" si="5">E48*12</f>
        <v>77088.000000000015</v>
      </c>
    </row>
    <row r="49" spans="1:6" s="1" customFormat="1" ht="15" customHeight="1" x14ac:dyDescent="0.3">
      <c r="A49" s="5" t="s">
        <v>63</v>
      </c>
      <c r="B49" s="2">
        <v>1</v>
      </c>
      <c r="C49" s="23" t="s">
        <v>74</v>
      </c>
      <c r="D49" s="23">
        <v>2.2999999999999998</v>
      </c>
      <c r="E49" s="44">
        <f t="shared" si="4"/>
        <v>3357.9999999999995</v>
      </c>
      <c r="F49" s="2">
        <f t="shared" si="5"/>
        <v>40295.999999999993</v>
      </c>
    </row>
    <row r="50" spans="1:6" x14ac:dyDescent="0.3">
      <c r="A50" s="5" t="s">
        <v>90</v>
      </c>
      <c r="B50" s="2">
        <v>1</v>
      </c>
      <c r="C50" s="23" t="s">
        <v>77</v>
      </c>
      <c r="D50" s="23">
        <v>1.6</v>
      </c>
      <c r="E50" s="44">
        <f t="shared" si="4"/>
        <v>2336</v>
      </c>
      <c r="F50" s="2">
        <f t="shared" si="5"/>
        <v>28032</v>
      </c>
    </row>
    <row r="51" spans="1:6" x14ac:dyDescent="0.3">
      <c r="A51" s="5" t="s">
        <v>66</v>
      </c>
      <c r="B51" s="2">
        <v>1</v>
      </c>
      <c r="C51" s="23" t="s">
        <v>77</v>
      </c>
      <c r="D51" s="23">
        <v>2</v>
      </c>
      <c r="E51" s="44">
        <f t="shared" si="4"/>
        <v>2920</v>
      </c>
      <c r="F51" s="2">
        <f>E51*12</f>
        <v>35040</v>
      </c>
    </row>
    <row r="52" spans="1:6" x14ac:dyDescent="0.3">
      <c r="A52" s="5" t="s">
        <v>90</v>
      </c>
      <c r="B52" s="2">
        <v>1</v>
      </c>
      <c r="C52" s="23" t="s">
        <v>77</v>
      </c>
      <c r="D52" s="2">
        <v>1.6</v>
      </c>
      <c r="E52" s="44">
        <f t="shared" si="4"/>
        <v>2336</v>
      </c>
      <c r="F52" s="2">
        <f t="shared" si="5"/>
        <v>28032</v>
      </c>
    </row>
    <row r="53" spans="1:6" x14ac:dyDescent="0.3">
      <c r="A53" s="5" t="s">
        <v>90</v>
      </c>
      <c r="B53" s="2">
        <v>1</v>
      </c>
      <c r="C53" s="23" t="s">
        <v>77</v>
      </c>
      <c r="D53" s="23">
        <v>1.6</v>
      </c>
      <c r="E53" s="44">
        <f t="shared" si="4"/>
        <v>2336</v>
      </c>
      <c r="F53" s="2">
        <f t="shared" si="5"/>
        <v>28032</v>
      </c>
    </row>
    <row r="54" spans="1:6" x14ac:dyDescent="0.3">
      <c r="A54" s="5" t="s">
        <v>90</v>
      </c>
      <c r="B54" s="2">
        <v>1</v>
      </c>
      <c r="C54" s="23" t="s">
        <v>77</v>
      </c>
      <c r="D54" s="23">
        <v>1.6</v>
      </c>
      <c r="E54" s="44">
        <f t="shared" si="4"/>
        <v>2336</v>
      </c>
      <c r="F54" s="2">
        <f t="shared" si="5"/>
        <v>28032</v>
      </c>
    </row>
    <row r="55" spans="1:6" x14ac:dyDescent="0.3">
      <c r="A55" s="5" t="s">
        <v>63</v>
      </c>
      <c r="B55" s="2">
        <v>1</v>
      </c>
      <c r="C55" s="23" t="s">
        <v>74</v>
      </c>
      <c r="D55" s="23">
        <v>2.2999999999999998</v>
      </c>
      <c r="E55" s="44">
        <f t="shared" si="4"/>
        <v>3357.9999999999995</v>
      </c>
      <c r="F55" s="2">
        <f>E55*12</f>
        <v>40295.999999999993</v>
      </c>
    </row>
    <row r="56" spans="1:6" s="1" customFormat="1" x14ac:dyDescent="0.3">
      <c r="A56" s="5" t="s">
        <v>93</v>
      </c>
      <c r="B56" s="8">
        <v>1</v>
      </c>
      <c r="C56" s="23" t="s">
        <v>77</v>
      </c>
      <c r="D56" s="23">
        <v>1.6</v>
      </c>
      <c r="E56" s="44">
        <f t="shared" si="4"/>
        <v>2336</v>
      </c>
      <c r="F56" s="8">
        <f>E56*12</f>
        <v>28032</v>
      </c>
    </row>
    <row r="57" spans="1:6" x14ac:dyDescent="0.3">
      <c r="A57" s="5" t="s">
        <v>93</v>
      </c>
      <c r="B57" s="2">
        <v>1</v>
      </c>
      <c r="C57" s="23" t="s">
        <v>77</v>
      </c>
      <c r="D57" s="23">
        <v>1.6</v>
      </c>
      <c r="E57" s="44">
        <f t="shared" si="4"/>
        <v>2336</v>
      </c>
      <c r="F57" s="2">
        <f t="shared" si="5"/>
        <v>28032</v>
      </c>
    </row>
    <row r="58" spans="1:6" ht="15" customHeight="1" x14ac:dyDescent="0.3">
      <c r="A58" s="38" t="s">
        <v>13</v>
      </c>
      <c r="B58" s="16">
        <f>SUM(B59:B63)</f>
        <v>5</v>
      </c>
      <c r="C58" s="28"/>
      <c r="D58" s="28"/>
      <c r="E58" s="16">
        <f>SUM(E59:E63)</f>
        <v>15330</v>
      </c>
      <c r="F58" s="16">
        <f>SUM(F59:F63)</f>
        <v>183960</v>
      </c>
    </row>
    <row r="59" spans="1:6" ht="26.4" x14ac:dyDescent="0.3">
      <c r="A59" s="5" t="s">
        <v>103</v>
      </c>
      <c r="B59" s="2">
        <v>1</v>
      </c>
      <c r="C59" s="23" t="s">
        <v>72</v>
      </c>
      <c r="D59" s="23">
        <v>4.4000000000000004</v>
      </c>
      <c r="E59" s="44">
        <f>D59*$B$2</f>
        <v>6424.0000000000009</v>
      </c>
      <c r="F59" s="2">
        <f>E59*12</f>
        <v>77088.000000000015</v>
      </c>
    </row>
    <row r="60" spans="1:6" x14ac:dyDescent="0.3">
      <c r="A60" s="5" t="s">
        <v>90</v>
      </c>
      <c r="B60" s="2">
        <v>1</v>
      </c>
      <c r="C60" s="23" t="s">
        <v>77</v>
      </c>
      <c r="D60" s="23">
        <v>1.6</v>
      </c>
      <c r="E60" s="44">
        <f>D60*$B$2</f>
        <v>2336</v>
      </c>
      <c r="F60" s="2">
        <f>E60*12</f>
        <v>28032</v>
      </c>
    </row>
    <row r="61" spans="1:6" x14ac:dyDescent="0.3">
      <c r="A61" s="5" t="s">
        <v>89</v>
      </c>
      <c r="B61" s="2">
        <v>1</v>
      </c>
      <c r="C61" s="39" t="s">
        <v>74</v>
      </c>
      <c r="D61" s="39">
        <v>1.7</v>
      </c>
      <c r="E61" s="44">
        <f>D61*$B$2</f>
        <v>2482</v>
      </c>
      <c r="F61" s="2">
        <f>E61*12</f>
        <v>29784</v>
      </c>
    </row>
    <row r="62" spans="1:6" x14ac:dyDescent="0.3">
      <c r="A62" s="5" t="s">
        <v>95</v>
      </c>
      <c r="B62" s="8">
        <v>1</v>
      </c>
      <c r="C62" s="22" t="s">
        <v>77</v>
      </c>
      <c r="D62" s="22">
        <v>1.4</v>
      </c>
      <c r="E62" s="44">
        <f>D62*$B$2</f>
        <v>2043.9999999999998</v>
      </c>
      <c r="F62" s="2">
        <f>E62*12</f>
        <v>24527.999999999996</v>
      </c>
    </row>
    <row r="63" spans="1:6" ht="18" customHeight="1" x14ac:dyDescent="0.3">
      <c r="A63" s="5" t="s">
        <v>95</v>
      </c>
      <c r="B63" s="2">
        <v>1</v>
      </c>
      <c r="C63" s="22" t="s">
        <v>77</v>
      </c>
      <c r="D63" s="22">
        <v>1.4</v>
      </c>
      <c r="E63" s="44">
        <f>D63*$B$2</f>
        <v>2043.9999999999998</v>
      </c>
      <c r="F63" s="2">
        <f>E63*12</f>
        <v>24527.999999999996</v>
      </c>
    </row>
    <row r="64" spans="1:6" ht="24" customHeight="1" x14ac:dyDescent="0.3">
      <c r="A64" s="38" t="s">
        <v>14</v>
      </c>
      <c r="B64" s="16">
        <f>B65+B66+B77</f>
        <v>14</v>
      </c>
      <c r="C64" s="28"/>
      <c r="D64" s="28"/>
      <c r="E64" s="16">
        <f>E65+E66+E77</f>
        <v>44530</v>
      </c>
      <c r="F64" s="16">
        <f>F65+F66+F77</f>
        <v>534360</v>
      </c>
    </row>
    <row r="65" spans="1:6" ht="26.4" x14ac:dyDescent="0.3">
      <c r="A65" s="5" t="s">
        <v>103</v>
      </c>
      <c r="B65" s="2">
        <v>1</v>
      </c>
      <c r="C65" s="23" t="s">
        <v>72</v>
      </c>
      <c r="D65" s="23">
        <v>4.4000000000000004</v>
      </c>
      <c r="E65" s="44">
        <f>D65*$B$2</f>
        <v>6424.0000000000009</v>
      </c>
      <c r="F65" s="2">
        <f>E65*12</f>
        <v>77088.000000000015</v>
      </c>
    </row>
    <row r="66" spans="1:6" ht="39.6" x14ac:dyDescent="0.3">
      <c r="A66" s="13" t="s">
        <v>15</v>
      </c>
      <c r="B66" s="11">
        <f>SUM(B67:B76)</f>
        <v>10</v>
      </c>
      <c r="C66" s="29"/>
      <c r="D66" s="29"/>
      <c r="E66" s="11">
        <f t="shared" ref="E66" si="6">SUM(E67:E76)</f>
        <v>30222</v>
      </c>
      <c r="F66" s="11">
        <f>SUM(F67:F76)</f>
        <v>362664</v>
      </c>
    </row>
    <row r="67" spans="1:6" ht="15.75" customHeight="1" x14ac:dyDescent="0.3">
      <c r="A67" s="6" t="s">
        <v>79</v>
      </c>
      <c r="B67" s="2">
        <v>1</v>
      </c>
      <c r="C67" s="22" t="s">
        <v>71</v>
      </c>
      <c r="D67" s="22">
        <v>3.5</v>
      </c>
      <c r="E67" s="44">
        <f t="shared" ref="E67:E76" si="7">D67*$B$2</f>
        <v>5110</v>
      </c>
      <c r="F67" s="2">
        <f t="shared" ref="F67:F76" si="8">E67*12</f>
        <v>61320</v>
      </c>
    </row>
    <row r="68" spans="1:6" x14ac:dyDescent="0.3">
      <c r="A68" s="5" t="s">
        <v>51</v>
      </c>
      <c r="B68" s="2">
        <v>1</v>
      </c>
      <c r="C68" s="23" t="s">
        <v>74</v>
      </c>
      <c r="D68" s="23">
        <v>2.8</v>
      </c>
      <c r="E68" s="44">
        <f t="shared" si="7"/>
        <v>4087.9999999999995</v>
      </c>
      <c r="F68" s="2">
        <f t="shared" si="8"/>
        <v>49055.999999999993</v>
      </c>
    </row>
    <row r="69" spans="1:6" s="1" customFormat="1" x14ac:dyDescent="0.3">
      <c r="A69" s="5" t="s">
        <v>52</v>
      </c>
      <c r="B69" s="2">
        <v>1</v>
      </c>
      <c r="C69" s="23" t="s">
        <v>74</v>
      </c>
      <c r="D69" s="23">
        <v>2.2999999999999998</v>
      </c>
      <c r="E69" s="44">
        <f t="shared" si="7"/>
        <v>3357.9999999999995</v>
      </c>
      <c r="F69" s="19">
        <f t="shared" si="8"/>
        <v>40295.999999999993</v>
      </c>
    </row>
    <row r="70" spans="1:6" x14ac:dyDescent="0.3">
      <c r="A70" s="5" t="s">
        <v>90</v>
      </c>
      <c r="B70" s="2">
        <v>1</v>
      </c>
      <c r="C70" s="23" t="s">
        <v>77</v>
      </c>
      <c r="D70" s="23">
        <v>1.6</v>
      </c>
      <c r="E70" s="44">
        <f t="shared" si="7"/>
        <v>2336</v>
      </c>
      <c r="F70" s="19">
        <f t="shared" si="8"/>
        <v>28032</v>
      </c>
    </row>
    <row r="71" spans="1:6" x14ac:dyDescent="0.3">
      <c r="A71" s="5" t="s">
        <v>65</v>
      </c>
      <c r="B71" s="2">
        <v>1</v>
      </c>
      <c r="C71" s="23" t="s">
        <v>74</v>
      </c>
      <c r="D71" s="23">
        <v>2.1</v>
      </c>
      <c r="E71" s="44">
        <f t="shared" si="7"/>
        <v>3066</v>
      </c>
      <c r="F71" s="19">
        <f t="shared" si="8"/>
        <v>36792</v>
      </c>
    </row>
    <row r="72" spans="1:6" x14ac:dyDescent="0.3">
      <c r="A72" s="5" t="s">
        <v>81</v>
      </c>
      <c r="B72" s="2">
        <v>1</v>
      </c>
      <c r="C72" s="23" t="s">
        <v>74</v>
      </c>
      <c r="D72" s="23">
        <v>2.2999999999999998</v>
      </c>
      <c r="E72" s="44">
        <f t="shared" si="7"/>
        <v>3357.9999999999995</v>
      </c>
      <c r="F72" s="19">
        <f t="shared" si="8"/>
        <v>40295.999999999993</v>
      </c>
    </row>
    <row r="73" spans="1:6" x14ac:dyDescent="0.3">
      <c r="A73" s="5" t="s">
        <v>94</v>
      </c>
      <c r="B73" s="2">
        <v>1</v>
      </c>
      <c r="C73" s="23" t="s">
        <v>74</v>
      </c>
      <c r="D73" s="23">
        <v>1.5</v>
      </c>
      <c r="E73" s="44">
        <f t="shared" si="7"/>
        <v>2190</v>
      </c>
      <c r="F73" s="2">
        <f t="shared" si="8"/>
        <v>26280</v>
      </c>
    </row>
    <row r="74" spans="1:6" x14ac:dyDescent="0.3">
      <c r="A74" s="5" t="s">
        <v>98</v>
      </c>
      <c r="B74" s="2">
        <v>1</v>
      </c>
      <c r="C74" s="22" t="s">
        <v>77</v>
      </c>
      <c r="D74" s="22">
        <v>1.4</v>
      </c>
      <c r="E74" s="44">
        <f t="shared" si="7"/>
        <v>2043.9999999999998</v>
      </c>
      <c r="F74" s="2">
        <f t="shared" si="8"/>
        <v>24527.999999999996</v>
      </c>
    </row>
    <row r="75" spans="1:6" x14ac:dyDescent="0.3">
      <c r="A75" s="5" t="s">
        <v>53</v>
      </c>
      <c r="B75" s="2">
        <v>1</v>
      </c>
      <c r="C75" s="39" t="s">
        <v>74</v>
      </c>
      <c r="D75" s="8">
        <v>1.7</v>
      </c>
      <c r="E75" s="44">
        <f t="shared" si="7"/>
        <v>2482</v>
      </c>
      <c r="F75" s="2">
        <f t="shared" si="8"/>
        <v>29784</v>
      </c>
    </row>
    <row r="76" spans="1:6" x14ac:dyDescent="0.3">
      <c r="A76" s="5" t="s">
        <v>54</v>
      </c>
      <c r="B76" s="2">
        <v>1</v>
      </c>
      <c r="C76" s="23" t="s">
        <v>74</v>
      </c>
      <c r="D76" s="23">
        <v>1.5</v>
      </c>
      <c r="E76" s="44">
        <f t="shared" si="7"/>
        <v>2190</v>
      </c>
      <c r="F76" s="2">
        <f t="shared" si="8"/>
        <v>26280</v>
      </c>
    </row>
    <row r="77" spans="1:6" ht="26.4" x14ac:dyDescent="0.3">
      <c r="A77" s="13" t="s">
        <v>16</v>
      </c>
      <c r="B77" s="11">
        <f>SUM(B78:B80)</f>
        <v>3</v>
      </c>
      <c r="C77" s="29"/>
      <c r="D77" s="29"/>
      <c r="E77" s="11">
        <f t="shared" ref="E77" si="9">SUM(E78:E80)</f>
        <v>7884</v>
      </c>
      <c r="F77" s="11">
        <f>SUM(F78:F80)</f>
        <v>94608</v>
      </c>
    </row>
    <row r="78" spans="1:6" x14ac:dyDescent="0.3">
      <c r="A78" s="6" t="s">
        <v>88</v>
      </c>
      <c r="B78" s="2">
        <v>1</v>
      </c>
      <c r="C78" s="23" t="s">
        <v>71</v>
      </c>
      <c r="D78" s="23">
        <v>2.8</v>
      </c>
      <c r="E78" s="44">
        <f>D78*$B$2</f>
        <v>4087.9999999999995</v>
      </c>
      <c r="F78" s="2">
        <f>E78*12</f>
        <v>49055.999999999993</v>
      </c>
    </row>
    <row r="79" spans="1:6" x14ac:dyDescent="0.3">
      <c r="A79" s="5" t="s">
        <v>99</v>
      </c>
      <c r="B79" s="2">
        <v>1</v>
      </c>
      <c r="C79" s="23" t="s">
        <v>75</v>
      </c>
      <c r="D79" s="23">
        <v>1.3</v>
      </c>
      <c r="E79" s="44">
        <f>D79*$B$2</f>
        <v>1898</v>
      </c>
      <c r="F79" s="8">
        <f>E79*12</f>
        <v>22776</v>
      </c>
    </row>
    <row r="80" spans="1:6" x14ac:dyDescent="0.3">
      <c r="A80" s="5" t="s">
        <v>99</v>
      </c>
      <c r="B80" s="2">
        <v>1</v>
      </c>
      <c r="C80" s="23" t="s">
        <v>75</v>
      </c>
      <c r="D80" s="23">
        <v>1.3</v>
      </c>
      <c r="E80" s="44">
        <f>D80*$B$2</f>
        <v>1898</v>
      </c>
      <c r="F80" s="8">
        <f>E80*12</f>
        <v>22776</v>
      </c>
    </row>
    <row r="81" spans="1:6" ht="29.25" customHeight="1" x14ac:dyDescent="0.3">
      <c r="A81" s="38" t="s">
        <v>17</v>
      </c>
      <c r="B81" s="16">
        <f>B82+B89+B83</f>
        <v>12</v>
      </c>
      <c r="C81" s="28"/>
      <c r="D81" s="28"/>
      <c r="E81" s="16">
        <f>E82+E89+E83</f>
        <v>38836</v>
      </c>
      <c r="F81" s="16">
        <f>F82+F89+F83</f>
        <v>466032</v>
      </c>
    </row>
    <row r="82" spans="1:6" ht="33.75" customHeight="1" x14ac:dyDescent="0.3">
      <c r="A82" s="5" t="s">
        <v>103</v>
      </c>
      <c r="B82" s="2">
        <v>1</v>
      </c>
      <c r="C82" s="23" t="s">
        <v>72</v>
      </c>
      <c r="D82" s="23">
        <v>4.4000000000000004</v>
      </c>
      <c r="E82" s="44">
        <f>D82*$B$2</f>
        <v>6424.0000000000009</v>
      </c>
      <c r="F82" s="2">
        <f>E82*12</f>
        <v>77088.000000000015</v>
      </c>
    </row>
    <row r="83" spans="1:6" ht="22.5" customHeight="1" x14ac:dyDescent="0.3">
      <c r="A83" s="13" t="s">
        <v>18</v>
      </c>
      <c r="B83" s="11">
        <f>SUM(B84:B88)</f>
        <v>5</v>
      </c>
      <c r="C83" s="29"/>
      <c r="D83" s="29"/>
      <c r="E83" s="11">
        <f>SUM(E84:E88)</f>
        <v>14308</v>
      </c>
      <c r="F83" s="11">
        <f>SUM(F84:F88)</f>
        <v>171696</v>
      </c>
    </row>
    <row r="84" spans="1:6" x14ac:dyDescent="0.3">
      <c r="A84" s="6" t="s">
        <v>88</v>
      </c>
      <c r="B84" s="2">
        <v>1</v>
      </c>
      <c r="C84" s="22" t="s">
        <v>71</v>
      </c>
      <c r="D84" s="22">
        <v>2.8</v>
      </c>
      <c r="E84" s="44">
        <f>D84*$B$2</f>
        <v>4087.9999999999995</v>
      </c>
      <c r="F84" s="2">
        <f>E84*12</f>
        <v>49055.999999999993</v>
      </c>
    </row>
    <row r="85" spans="1:6" x14ac:dyDescent="0.3">
      <c r="A85" s="5" t="s">
        <v>64</v>
      </c>
      <c r="B85" s="2">
        <v>1</v>
      </c>
      <c r="C85" s="23" t="s">
        <v>77</v>
      </c>
      <c r="D85" s="23">
        <v>2.2000000000000002</v>
      </c>
      <c r="E85" s="44">
        <f>D85*$B$2</f>
        <v>3212.0000000000005</v>
      </c>
      <c r="F85" s="2">
        <f>E85*12</f>
        <v>38544.000000000007</v>
      </c>
    </row>
    <row r="86" spans="1:6" s="20" customFormat="1" x14ac:dyDescent="0.3">
      <c r="A86" s="5" t="s">
        <v>90</v>
      </c>
      <c r="B86" s="2">
        <v>1</v>
      </c>
      <c r="C86" s="23" t="s">
        <v>77</v>
      </c>
      <c r="D86" s="23">
        <v>1.6</v>
      </c>
      <c r="E86" s="44">
        <f>D86*$B$2</f>
        <v>2336</v>
      </c>
      <c r="F86" s="2">
        <f>E86*12</f>
        <v>28032</v>
      </c>
    </row>
    <row r="87" spans="1:6" x14ac:dyDescent="0.3">
      <c r="A87" s="6" t="s">
        <v>68</v>
      </c>
      <c r="B87" s="7">
        <v>1</v>
      </c>
      <c r="C87" s="23" t="s">
        <v>74</v>
      </c>
      <c r="D87" s="23">
        <v>1.9</v>
      </c>
      <c r="E87" s="44">
        <f>D87*$B$2</f>
        <v>2774</v>
      </c>
      <c r="F87" s="2">
        <f>E87*12</f>
        <v>33288</v>
      </c>
    </row>
    <row r="88" spans="1:6" x14ac:dyDescent="0.3">
      <c r="A88" s="5" t="s">
        <v>99</v>
      </c>
      <c r="B88" s="2">
        <v>1</v>
      </c>
      <c r="C88" s="23" t="s">
        <v>75</v>
      </c>
      <c r="D88" s="23">
        <v>1.3</v>
      </c>
      <c r="E88" s="44">
        <f>D88*$B$2</f>
        <v>1898</v>
      </c>
      <c r="F88" s="8">
        <f>E88*12</f>
        <v>22776</v>
      </c>
    </row>
    <row r="89" spans="1:6" x14ac:dyDescent="0.3">
      <c r="A89" s="13" t="s">
        <v>19</v>
      </c>
      <c r="B89" s="11">
        <f>SUM(B90:B95)</f>
        <v>6</v>
      </c>
      <c r="C89" s="29"/>
      <c r="D89" s="29"/>
      <c r="E89" s="11">
        <f>SUM(E90:E95)</f>
        <v>18104</v>
      </c>
      <c r="F89" s="11">
        <f>SUM(F90:F95)</f>
        <v>217248</v>
      </c>
    </row>
    <row r="90" spans="1:6" x14ac:dyDescent="0.3">
      <c r="A90" s="6" t="s">
        <v>88</v>
      </c>
      <c r="B90" s="2">
        <v>1</v>
      </c>
      <c r="C90" s="22" t="s">
        <v>71</v>
      </c>
      <c r="D90" s="22">
        <v>2.8</v>
      </c>
      <c r="E90" s="44">
        <f t="shared" ref="E90:E95" si="10">D90*$B$2</f>
        <v>4087.9999999999995</v>
      </c>
      <c r="F90" s="2">
        <f t="shared" ref="F90:F95" si="11">E90*12</f>
        <v>49055.999999999993</v>
      </c>
    </row>
    <row r="91" spans="1:6" x14ac:dyDescent="0.3">
      <c r="A91" s="5" t="s">
        <v>63</v>
      </c>
      <c r="B91" s="2">
        <v>1</v>
      </c>
      <c r="C91" s="39" t="s">
        <v>74</v>
      </c>
      <c r="D91" s="39">
        <v>2.2999999999999998</v>
      </c>
      <c r="E91" s="44">
        <f t="shared" si="10"/>
        <v>3357.9999999999995</v>
      </c>
      <c r="F91" s="2">
        <f t="shared" si="11"/>
        <v>40295.999999999993</v>
      </c>
    </row>
    <row r="92" spans="1:6" s="1" customFormat="1" x14ac:dyDescent="0.3">
      <c r="A92" s="5" t="s">
        <v>64</v>
      </c>
      <c r="B92" s="2">
        <v>1</v>
      </c>
      <c r="C92" s="23" t="s">
        <v>77</v>
      </c>
      <c r="D92" s="23">
        <v>2.2000000000000002</v>
      </c>
      <c r="E92" s="44">
        <f t="shared" si="10"/>
        <v>3212.0000000000005</v>
      </c>
      <c r="F92" s="2">
        <f t="shared" si="11"/>
        <v>38544.000000000007</v>
      </c>
    </row>
    <row r="93" spans="1:6" x14ac:dyDescent="0.3">
      <c r="A93" s="5" t="s">
        <v>90</v>
      </c>
      <c r="B93" s="7">
        <v>1</v>
      </c>
      <c r="C93" s="23" t="s">
        <v>77</v>
      </c>
      <c r="D93" s="23">
        <v>1.6</v>
      </c>
      <c r="E93" s="44">
        <f t="shared" si="10"/>
        <v>2336</v>
      </c>
      <c r="F93" s="2">
        <f t="shared" si="11"/>
        <v>28032</v>
      </c>
    </row>
    <row r="94" spans="1:6" x14ac:dyDescent="0.3">
      <c r="A94" s="5" t="s">
        <v>94</v>
      </c>
      <c r="B94" s="7">
        <v>1</v>
      </c>
      <c r="C94" s="23" t="s">
        <v>74</v>
      </c>
      <c r="D94" s="23">
        <v>1.5</v>
      </c>
      <c r="E94" s="44">
        <f t="shared" si="10"/>
        <v>2190</v>
      </c>
      <c r="F94" s="2">
        <f t="shared" si="11"/>
        <v>26280</v>
      </c>
    </row>
    <row r="95" spans="1:6" x14ac:dyDescent="0.3">
      <c r="A95" s="18" t="s">
        <v>96</v>
      </c>
      <c r="B95" s="7">
        <v>1</v>
      </c>
      <c r="C95" s="22" t="s">
        <v>77</v>
      </c>
      <c r="D95" s="22">
        <v>2</v>
      </c>
      <c r="E95" s="44">
        <f t="shared" si="10"/>
        <v>2920</v>
      </c>
      <c r="F95" s="2">
        <f t="shared" si="11"/>
        <v>35040</v>
      </c>
    </row>
    <row r="96" spans="1:6" ht="15" customHeight="1" x14ac:dyDescent="0.3">
      <c r="A96" s="38" t="s">
        <v>20</v>
      </c>
      <c r="B96" s="16">
        <f>B97+B98+B106+B111+B118+B126</f>
        <v>31</v>
      </c>
      <c r="C96" s="28"/>
      <c r="D96" s="28"/>
      <c r="E96" s="16">
        <f>E97+E98+E106+E111+E118+E126</f>
        <v>84972</v>
      </c>
      <c r="F96" s="16">
        <f>F97+F98+F106+F111+F118+F126</f>
        <v>1019664</v>
      </c>
    </row>
    <row r="97" spans="1:6" ht="26.4" x14ac:dyDescent="0.3">
      <c r="A97" s="5" t="s">
        <v>103</v>
      </c>
      <c r="B97" s="2">
        <v>1</v>
      </c>
      <c r="C97" s="23" t="s">
        <v>72</v>
      </c>
      <c r="D97" s="23">
        <v>4.4000000000000004</v>
      </c>
      <c r="E97" s="44">
        <f>D97*$B$2</f>
        <v>6424.0000000000009</v>
      </c>
      <c r="F97" s="2">
        <f>E97*12</f>
        <v>77088.000000000015</v>
      </c>
    </row>
    <row r="98" spans="1:6" x14ac:dyDescent="0.3">
      <c r="A98" s="13" t="s">
        <v>21</v>
      </c>
      <c r="B98" s="11">
        <f>SUM(B99:B105)</f>
        <v>7</v>
      </c>
      <c r="C98" s="29"/>
      <c r="D98" s="29"/>
      <c r="E98" s="11">
        <f>SUM(E99:E105)</f>
        <v>17228</v>
      </c>
      <c r="F98" s="11">
        <f>SUM(F99:F105)</f>
        <v>206736</v>
      </c>
    </row>
    <row r="99" spans="1:6" x14ac:dyDescent="0.3">
      <c r="A99" s="6" t="s">
        <v>88</v>
      </c>
      <c r="B99" s="2">
        <v>1</v>
      </c>
      <c r="C99" s="22" t="s">
        <v>71</v>
      </c>
      <c r="D99" s="22">
        <v>2.8</v>
      </c>
      <c r="E99" s="44">
        <f t="shared" ref="E99:E105" si="12">D99*$B$2</f>
        <v>4087.9999999999995</v>
      </c>
      <c r="F99" s="2">
        <f t="shared" ref="F99:F105" si="13">E99*12</f>
        <v>49055.999999999993</v>
      </c>
    </row>
    <row r="100" spans="1:6" x14ac:dyDescent="0.3">
      <c r="A100" s="5" t="s">
        <v>78</v>
      </c>
      <c r="B100" s="2">
        <v>1</v>
      </c>
      <c r="C100" s="23" t="s">
        <v>77</v>
      </c>
      <c r="D100" s="23">
        <v>1.8</v>
      </c>
      <c r="E100" s="44">
        <f t="shared" si="12"/>
        <v>2628</v>
      </c>
      <c r="F100" s="2">
        <f t="shared" si="13"/>
        <v>31536</v>
      </c>
    </row>
    <row r="101" spans="1:6" ht="13.5" customHeight="1" x14ac:dyDescent="0.3">
      <c r="A101" s="5" t="s">
        <v>90</v>
      </c>
      <c r="B101" s="2">
        <v>1</v>
      </c>
      <c r="C101" s="23" t="s">
        <v>77</v>
      </c>
      <c r="D101" s="23">
        <v>1.6</v>
      </c>
      <c r="E101" s="44">
        <f t="shared" si="12"/>
        <v>2336</v>
      </c>
      <c r="F101" s="2">
        <f t="shared" si="13"/>
        <v>28032</v>
      </c>
    </row>
    <row r="102" spans="1:6" s="1" customFormat="1" x14ac:dyDescent="0.3">
      <c r="A102" s="5" t="s">
        <v>95</v>
      </c>
      <c r="B102" s="8">
        <v>1</v>
      </c>
      <c r="C102" s="22" t="s">
        <v>77</v>
      </c>
      <c r="D102" s="22">
        <v>1.4</v>
      </c>
      <c r="E102" s="44">
        <f t="shared" si="12"/>
        <v>2043.9999999999998</v>
      </c>
      <c r="F102" s="2">
        <f t="shared" si="13"/>
        <v>24527.999999999996</v>
      </c>
    </row>
    <row r="103" spans="1:6" x14ac:dyDescent="0.3">
      <c r="A103" s="5" t="s">
        <v>95</v>
      </c>
      <c r="B103" s="8">
        <v>1</v>
      </c>
      <c r="C103" s="22" t="s">
        <v>77</v>
      </c>
      <c r="D103" s="22">
        <v>1.4</v>
      </c>
      <c r="E103" s="44">
        <f t="shared" si="12"/>
        <v>2043.9999999999998</v>
      </c>
      <c r="F103" s="2">
        <f t="shared" si="13"/>
        <v>24527.999999999996</v>
      </c>
    </row>
    <row r="104" spans="1:6" x14ac:dyDescent="0.3">
      <c r="A104" s="5" t="s">
        <v>95</v>
      </c>
      <c r="B104" s="8">
        <v>1</v>
      </c>
      <c r="C104" s="22" t="s">
        <v>77</v>
      </c>
      <c r="D104" s="22">
        <v>1.4</v>
      </c>
      <c r="E104" s="44">
        <f t="shared" si="12"/>
        <v>2043.9999999999998</v>
      </c>
      <c r="F104" s="2">
        <f t="shared" si="13"/>
        <v>24527.999999999996</v>
      </c>
    </row>
    <row r="105" spans="1:6" x14ac:dyDescent="0.3">
      <c r="A105" s="5" t="s">
        <v>98</v>
      </c>
      <c r="B105" s="8">
        <v>1</v>
      </c>
      <c r="C105" s="22" t="s">
        <v>77</v>
      </c>
      <c r="D105" s="22">
        <v>1.4</v>
      </c>
      <c r="E105" s="44">
        <f t="shared" si="12"/>
        <v>2043.9999999999998</v>
      </c>
      <c r="F105" s="2">
        <f t="shared" si="13"/>
        <v>24527.999999999996</v>
      </c>
    </row>
    <row r="106" spans="1:6" x14ac:dyDescent="0.3">
      <c r="A106" s="13" t="s">
        <v>22</v>
      </c>
      <c r="B106" s="14">
        <f>SUM(B107:B110)</f>
        <v>4</v>
      </c>
      <c r="C106" s="30"/>
      <c r="D106" s="30"/>
      <c r="E106" s="11">
        <f>SUM(E107:E110)</f>
        <v>12702</v>
      </c>
      <c r="F106" s="11">
        <f>SUM(F107:F110)</f>
        <v>152424</v>
      </c>
    </row>
    <row r="107" spans="1:6" x14ac:dyDescent="0.3">
      <c r="A107" s="6" t="s">
        <v>80</v>
      </c>
      <c r="B107" s="8">
        <v>1</v>
      </c>
      <c r="C107" s="22" t="s">
        <v>71</v>
      </c>
      <c r="D107" s="22">
        <v>3.1</v>
      </c>
      <c r="E107" s="44">
        <f>D107*$B$2</f>
        <v>4526</v>
      </c>
      <c r="F107" s="2">
        <f>E107*12</f>
        <v>54312</v>
      </c>
    </row>
    <row r="108" spans="1:6" x14ac:dyDescent="0.3">
      <c r="A108" s="5" t="s">
        <v>65</v>
      </c>
      <c r="B108" s="8">
        <v>1</v>
      </c>
      <c r="C108" s="23" t="s">
        <v>86</v>
      </c>
      <c r="D108" s="23">
        <v>2.1</v>
      </c>
      <c r="E108" s="44">
        <f>D108*$B$2</f>
        <v>3066</v>
      </c>
      <c r="F108" s="2">
        <f>E108*12</f>
        <v>36792</v>
      </c>
    </row>
    <row r="109" spans="1:6" x14ac:dyDescent="0.3">
      <c r="A109" s="5" t="s">
        <v>90</v>
      </c>
      <c r="B109" s="8">
        <v>1</v>
      </c>
      <c r="C109" s="23" t="s">
        <v>77</v>
      </c>
      <c r="D109" s="23">
        <v>1.6</v>
      </c>
      <c r="E109" s="44">
        <f>D109*$B$2</f>
        <v>2336</v>
      </c>
      <c r="F109" s="2">
        <f>E109*12</f>
        <v>28032</v>
      </c>
    </row>
    <row r="110" spans="1:6" s="1" customFormat="1" x14ac:dyDescent="0.3">
      <c r="A110" s="5" t="s">
        <v>68</v>
      </c>
      <c r="B110" s="8">
        <v>1</v>
      </c>
      <c r="C110" s="23" t="s">
        <v>74</v>
      </c>
      <c r="D110" s="23">
        <v>1.9</v>
      </c>
      <c r="E110" s="44">
        <f>D110*$B$2</f>
        <v>2774</v>
      </c>
      <c r="F110" s="2">
        <f>E110*12</f>
        <v>33288</v>
      </c>
    </row>
    <row r="111" spans="1:6" ht="26.4" x14ac:dyDescent="0.3">
      <c r="A111" s="13" t="s">
        <v>23</v>
      </c>
      <c r="B111" s="14">
        <f>SUM(B112:B117)</f>
        <v>6</v>
      </c>
      <c r="C111" s="30"/>
      <c r="D111" s="30"/>
      <c r="E111" s="11">
        <f>SUM(E112:E117)</f>
        <v>15330</v>
      </c>
      <c r="F111" s="11">
        <f>SUM(F112:F117)</f>
        <v>183960</v>
      </c>
    </row>
    <row r="112" spans="1:6" x14ac:dyDescent="0.3">
      <c r="A112" s="6" t="s">
        <v>88</v>
      </c>
      <c r="B112" s="8">
        <v>1</v>
      </c>
      <c r="C112" s="22" t="s">
        <v>71</v>
      </c>
      <c r="D112" s="22">
        <v>2.8</v>
      </c>
      <c r="E112" s="44">
        <f t="shared" ref="E112:E117" si="14">D112*$B$2</f>
        <v>4087.9999999999995</v>
      </c>
      <c r="F112" s="2">
        <f t="shared" ref="F112:F117" si="15">E112*12</f>
        <v>49055.999999999993</v>
      </c>
    </row>
    <row r="113" spans="1:6" x14ac:dyDescent="0.3">
      <c r="A113" s="5" t="s">
        <v>90</v>
      </c>
      <c r="B113" s="8">
        <v>1</v>
      </c>
      <c r="C113" s="23" t="s">
        <v>77</v>
      </c>
      <c r="D113" s="23">
        <v>1.6</v>
      </c>
      <c r="E113" s="44">
        <f t="shared" si="14"/>
        <v>2336</v>
      </c>
      <c r="F113" s="2">
        <f t="shared" si="15"/>
        <v>28032</v>
      </c>
    </row>
    <row r="114" spans="1:6" x14ac:dyDescent="0.3">
      <c r="A114" s="5" t="s">
        <v>89</v>
      </c>
      <c r="B114" s="8">
        <v>1</v>
      </c>
      <c r="C114" s="23" t="s">
        <v>74</v>
      </c>
      <c r="D114" s="2">
        <v>1.7</v>
      </c>
      <c r="E114" s="44">
        <f t="shared" si="14"/>
        <v>2482</v>
      </c>
      <c r="F114" s="2">
        <f t="shared" si="15"/>
        <v>29784</v>
      </c>
    </row>
    <row r="115" spans="1:6" x14ac:dyDescent="0.3">
      <c r="A115" s="5" t="s">
        <v>94</v>
      </c>
      <c r="B115" s="8">
        <v>1</v>
      </c>
      <c r="C115" s="23" t="s">
        <v>74</v>
      </c>
      <c r="D115" s="23">
        <v>1.5</v>
      </c>
      <c r="E115" s="44">
        <f t="shared" si="14"/>
        <v>2190</v>
      </c>
      <c r="F115" s="2">
        <f t="shared" si="15"/>
        <v>26280</v>
      </c>
    </row>
    <row r="116" spans="1:6" x14ac:dyDescent="0.3">
      <c r="A116" s="5" t="s">
        <v>94</v>
      </c>
      <c r="B116" s="8">
        <v>1</v>
      </c>
      <c r="C116" s="23" t="s">
        <v>74</v>
      </c>
      <c r="D116" s="23">
        <v>1.5</v>
      </c>
      <c r="E116" s="44">
        <f t="shared" si="14"/>
        <v>2190</v>
      </c>
      <c r="F116" s="2">
        <f t="shared" si="15"/>
        <v>26280</v>
      </c>
    </row>
    <row r="117" spans="1:6" x14ac:dyDescent="0.3">
      <c r="A117" s="5" t="s">
        <v>98</v>
      </c>
      <c r="B117" s="8">
        <v>1</v>
      </c>
      <c r="C117" s="22" t="s">
        <v>77</v>
      </c>
      <c r="D117" s="22">
        <v>1.4</v>
      </c>
      <c r="E117" s="44">
        <f t="shared" si="14"/>
        <v>2043.9999999999998</v>
      </c>
      <c r="F117" s="2">
        <f t="shared" si="15"/>
        <v>24527.999999999996</v>
      </c>
    </row>
    <row r="118" spans="1:6" x14ac:dyDescent="0.3">
      <c r="A118" s="13" t="s">
        <v>24</v>
      </c>
      <c r="B118" s="14">
        <f>SUM(B119:B125)</f>
        <v>7</v>
      </c>
      <c r="C118" s="30"/>
      <c r="D118" s="30"/>
      <c r="E118" s="11">
        <f>SUM(E119:E125)</f>
        <v>17520</v>
      </c>
      <c r="F118" s="11">
        <f>SUM(F119:F125)</f>
        <v>210240</v>
      </c>
    </row>
    <row r="119" spans="1:6" x14ac:dyDescent="0.3">
      <c r="A119" s="6" t="s">
        <v>88</v>
      </c>
      <c r="B119" s="2">
        <v>1</v>
      </c>
      <c r="C119" s="22" t="s">
        <v>71</v>
      </c>
      <c r="D119" s="22">
        <v>2.8</v>
      </c>
      <c r="E119" s="44">
        <f t="shared" ref="E119:E125" si="16">D119*$B$2</f>
        <v>4087.9999999999995</v>
      </c>
      <c r="F119" s="2">
        <f t="shared" ref="F119:F125" si="17">E119*12</f>
        <v>49055.999999999993</v>
      </c>
    </row>
    <row r="120" spans="1:6" x14ac:dyDescent="0.3">
      <c r="A120" s="5" t="s">
        <v>89</v>
      </c>
      <c r="B120" s="2">
        <v>1</v>
      </c>
      <c r="C120" s="23" t="s">
        <v>74</v>
      </c>
      <c r="D120" s="2">
        <v>1.7</v>
      </c>
      <c r="E120" s="44">
        <f t="shared" si="16"/>
        <v>2482</v>
      </c>
      <c r="F120" s="2">
        <f t="shared" si="17"/>
        <v>29784</v>
      </c>
    </row>
    <row r="121" spans="1:6" x14ac:dyDescent="0.3">
      <c r="A121" s="5" t="s">
        <v>89</v>
      </c>
      <c r="B121" s="2">
        <v>1</v>
      </c>
      <c r="C121" s="23" t="s">
        <v>74</v>
      </c>
      <c r="D121" s="23">
        <v>1.7</v>
      </c>
      <c r="E121" s="44">
        <f t="shared" si="16"/>
        <v>2482</v>
      </c>
      <c r="F121" s="2">
        <f t="shared" si="17"/>
        <v>29784</v>
      </c>
    </row>
    <row r="122" spans="1:6" x14ac:dyDescent="0.3">
      <c r="A122" s="5" t="s">
        <v>95</v>
      </c>
      <c r="B122" s="2">
        <v>1</v>
      </c>
      <c r="C122" s="22" t="s">
        <v>77</v>
      </c>
      <c r="D122" s="22">
        <v>1.4</v>
      </c>
      <c r="E122" s="44">
        <f t="shared" si="16"/>
        <v>2043.9999999999998</v>
      </c>
      <c r="F122" s="2">
        <f t="shared" si="17"/>
        <v>24527.999999999996</v>
      </c>
    </row>
    <row r="123" spans="1:6" x14ac:dyDescent="0.3">
      <c r="A123" s="5" t="s">
        <v>95</v>
      </c>
      <c r="B123" s="2">
        <v>1</v>
      </c>
      <c r="C123" s="22" t="s">
        <v>77</v>
      </c>
      <c r="D123" s="22">
        <v>1.4</v>
      </c>
      <c r="E123" s="44">
        <f t="shared" si="16"/>
        <v>2043.9999999999998</v>
      </c>
      <c r="F123" s="2">
        <f t="shared" si="17"/>
        <v>24527.999999999996</v>
      </c>
    </row>
    <row r="124" spans="1:6" x14ac:dyDescent="0.3">
      <c r="A124" s="5" t="s">
        <v>108</v>
      </c>
      <c r="B124" s="2">
        <v>1</v>
      </c>
      <c r="C124" s="22" t="s">
        <v>87</v>
      </c>
      <c r="D124" s="22">
        <v>1.6</v>
      </c>
      <c r="E124" s="44">
        <f t="shared" si="16"/>
        <v>2336</v>
      </c>
      <c r="F124" s="2">
        <f>E124*12</f>
        <v>28032</v>
      </c>
    </row>
    <row r="125" spans="1:6" x14ac:dyDescent="0.3">
      <c r="A125" s="5" t="s">
        <v>98</v>
      </c>
      <c r="B125" s="2">
        <v>1</v>
      </c>
      <c r="C125" s="22" t="s">
        <v>77</v>
      </c>
      <c r="D125" s="22">
        <v>1.4</v>
      </c>
      <c r="E125" s="44">
        <f t="shared" si="16"/>
        <v>2043.9999999999998</v>
      </c>
      <c r="F125" s="2">
        <f t="shared" si="17"/>
        <v>24527.999999999996</v>
      </c>
    </row>
    <row r="126" spans="1:6" x14ac:dyDescent="0.3">
      <c r="A126" s="13" t="s">
        <v>25</v>
      </c>
      <c r="B126" s="11">
        <f>SUM(B127:B132)</f>
        <v>6</v>
      </c>
      <c r="C126" s="29"/>
      <c r="D126" s="29"/>
      <c r="E126" s="11">
        <f>SUM(E127:E132)</f>
        <v>15768</v>
      </c>
      <c r="F126" s="11">
        <f>SUM(F127:F132)</f>
        <v>189216</v>
      </c>
    </row>
    <row r="127" spans="1:6" x14ac:dyDescent="0.3">
      <c r="A127" s="6" t="s">
        <v>88</v>
      </c>
      <c r="B127" s="2">
        <v>1</v>
      </c>
      <c r="C127" s="22" t="s">
        <v>71</v>
      </c>
      <c r="D127" s="22">
        <v>2.8</v>
      </c>
      <c r="E127" s="44">
        <f t="shared" ref="E127:E132" si="18">D127*$B$2</f>
        <v>4087.9999999999995</v>
      </c>
      <c r="F127" s="2">
        <f t="shared" ref="F127:F132" si="19">E127*12</f>
        <v>49055.999999999993</v>
      </c>
    </row>
    <row r="128" spans="1:6" x14ac:dyDescent="0.3">
      <c r="A128" s="5" t="s">
        <v>65</v>
      </c>
      <c r="B128" s="8">
        <v>1</v>
      </c>
      <c r="C128" s="39" t="s">
        <v>74</v>
      </c>
      <c r="D128" s="39">
        <v>2.1</v>
      </c>
      <c r="E128" s="44">
        <f t="shared" si="18"/>
        <v>3066</v>
      </c>
      <c r="F128" s="2">
        <f t="shared" si="19"/>
        <v>36792</v>
      </c>
    </row>
    <row r="129" spans="1:6" x14ac:dyDescent="0.3">
      <c r="A129" s="5" t="s">
        <v>95</v>
      </c>
      <c r="B129" s="8">
        <v>1</v>
      </c>
      <c r="C129" s="22" t="s">
        <v>77</v>
      </c>
      <c r="D129" s="22">
        <v>1.4</v>
      </c>
      <c r="E129" s="44">
        <f t="shared" si="18"/>
        <v>2043.9999999999998</v>
      </c>
      <c r="F129" s="2">
        <f t="shared" si="19"/>
        <v>24527.999999999996</v>
      </c>
    </row>
    <row r="130" spans="1:6" s="20" customFormat="1" x14ac:dyDescent="0.3">
      <c r="A130" s="5" t="s">
        <v>94</v>
      </c>
      <c r="B130" s="2">
        <v>1</v>
      </c>
      <c r="C130" s="23" t="s">
        <v>74</v>
      </c>
      <c r="D130" s="23">
        <v>1.5</v>
      </c>
      <c r="E130" s="44">
        <f t="shared" si="18"/>
        <v>2190</v>
      </c>
      <c r="F130" s="2">
        <f t="shared" si="19"/>
        <v>26280</v>
      </c>
    </row>
    <row r="131" spans="1:6" s="20" customFormat="1" x14ac:dyDescent="0.3">
      <c r="A131" s="5" t="s">
        <v>98</v>
      </c>
      <c r="B131" s="2">
        <v>1</v>
      </c>
      <c r="C131" s="22" t="s">
        <v>77</v>
      </c>
      <c r="D131" s="22">
        <v>1.4</v>
      </c>
      <c r="E131" s="44">
        <f t="shared" si="18"/>
        <v>2043.9999999999998</v>
      </c>
      <c r="F131" s="2">
        <f t="shared" si="19"/>
        <v>24527.999999999996</v>
      </c>
    </row>
    <row r="132" spans="1:6" x14ac:dyDescent="0.3">
      <c r="A132" s="5" t="s">
        <v>97</v>
      </c>
      <c r="B132" s="2">
        <v>1</v>
      </c>
      <c r="C132" s="23" t="s">
        <v>87</v>
      </c>
      <c r="D132" s="23">
        <v>1.6</v>
      </c>
      <c r="E132" s="44">
        <f t="shared" si="18"/>
        <v>2336</v>
      </c>
      <c r="F132" s="2">
        <f t="shared" si="19"/>
        <v>28032</v>
      </c>
    </row>
    <row r="133" spans="1:6" ht="15" customHeight="1" x14ac:dyDescent="0.3">
      <c r="A133" s="38" t="s">
        <v>26</v>
      </c>
      <c r="B133" s="16">
        <f>B134+B135+B141</f>
        <v>11</v>
      </c>
      <c r="C133" s="28"/>
      <c r="D133" s="28"/>
      <c r="E133" s="16">
        <f>E134+E135+E141</f>
        <v>32850</v>
      </c>
      <c r="F133" s="16">
        <f>F134+F135+F141</f>
        <v>394200</v>
      </c>
    </row>
    <row r="134" spans="1:6" ht="26.4" x14ac:dyDescent="0.3">
      <c r="A134" s="5" t="s">
        <v>103</v>
      </c>
      <c r="B134" s="8">
        <v>1</v>
      </c>
      <c r="C134" s="23" t="s">
        <v>72</v>
      </c>
      <c r="D134" s="23">
        <v>4.4000000000000004</v>
      </c>
      <c r="E134" s="44">
        <f>D134*$B$2</f>
        <v>6424.0000000000009</v>
      </c>
      <c r="F134" s="2">
        <f>E134*12</f>
        <v>77088.000000000015</v>
      </c>
    </row>
    <row r="135" spans="1:6" ht="26.4" x14ac:dyDescent="0.3">
      <c r="A135" s="13" t="s">
        <v>55</v>
      </c>
      <c r="B135" s="11">
        <f>SUM(B136:B140)</f>
        <v>5</v>
      </c>
      <c r="C135" s="29"/>
      <c r="D135" s="29"/>
      <c r="E135" s="11">
        <f>SUM(E136:E140)</f>
        <v>13578</v>
      </c>
      <c r="F135" s="11">
        <f>SUM(F136:F140)</f>
        <v>162936</v>
      </c>
    </row>
    <row r="136" spans="1:6" x14ac:dyDescent="0.3">
      <c r="A136" s="6" t="s">
        <v>88</v>
      </c>
      <c r="B136" s="2">
        <v>1</v>
      </c>
      <c r="C136" s="22" t="s">
        <v>71</v>
      </c>
      <c r="D136" s="22">
        <v>2.8</v>
      </c>
      <c r="E136" s="44">
        <f>D136*$B$2</f>
        <v>4087.9999999999995</v>
      </c>
      <c r="F136" s="2">
        <f>E136*12</f>
        <v>49055.999999999993</v>
      </c>
    </row>
    <row r="137" spans="1:6" x14ac:dyDescent="0.3">
      <c r="A137" s="5" t="s">
        <v>90</v>
      </c>
      <c r="B137" s="2">
        <v>1</v>
      </c>
      <c r="C137" s="23" t="s">
        <v>77</v>
      </c>
      <c r="D137" s="23">
        <v>1.6</v>
      </c>
      <c r="E137" s="44">
        <f>D137*$B$2</f>
        <v>2336</v>
      </c>
      <c r="F137" s="2">
        <f>E137*12</f>
        <v>28032</v>
      </c>
    </row>
    <row r="138" spans="1:6" x14ac:dyDescent="0.3">
      <c r="A138" s="5" t="s">
        <v>94</v>
      </c>
      <c r="B138" s="2">
        <v>1</v>
      </c>
      <c r="C138" s="23" t="s">
        <v>74</v>
      </c>
      <c r="D138" s="23">
        <v>1.5</v>
      </c>
      <c r="E138" s="44">
        <f>D138*$B$2</f>
        <v>2190</v>
      </c>
      <c r="F138" s="2">
        <f>E138*12</f>
        <v>26280</v>
      </c>
    </row>
    <row r="139" spans="1:6" x14ac:dyDescent="0.3">
      <c r="A139" s="5" t="s">
        <v>70</v>
      </c>
      <c r="B139" s="2">
        <v>1</v>
      </c>
      <c r="C139" s="23" t="s">
        <v>74</v>
      </c>
      <c r="D139" s="23">
        <v>1.7</v>
      </c>
      <c r="E139" s="44">
        <f>D139*$B$2</f>
        <v>2482</v>
      </c>
      <c r="F139" s="2">
        <f>E139*12</f>
        <v>29784</v>
      </c>
    </row>
    <row r="140" spans="1:6" x14ac:dyDescent="0.3">
      <c r="A140" s="5" t="s">
        <v>70</v>
      </c>
      <c r="B140" s="2">
        <v>1</v>
      </c>
      <c r="C140" s="23" t="s">
        <v>74</v>
      </c>
      <c r="D140" s="23">
        <v>1.7</v>
      </c>
      <c r="E140" s="44">
        <f>D140*$B$2</f>
        <v>2482</v>
      </c>
      <c r="F140" s="2">
        <f>E140*12</f>
        <v>29784</v>
      </c>
    </row>
    <row r="141" spans="1:6" x14ac:dyDescent="0.3">
      <c r="A141" s="13" t="s">
        <v>56</v>
      </c>
      <c r="B141" s="11">
        <f>SUM(B142:B146)</f>
        <v>5</v>
      </c>
      <c r="C141" s="29"/>
      <c r="D141" s="29"/>
      <c r="E141" s="11">
        <f>SUM(E142:E146)</f>
        <v>12848</v>
      </c>
      <c r="F141" s="11">
        <f>SUM(F142:F146)</f>
        <v>154176</v>
      </c>
    </row>
    <row r="142" spans="1:6" x14ac:dyDescent="0.3">
      <c r="A142" s="6" t="s">
        <v>88</v>
      </c>
      <c r="B142" s="2">
        <v>1</v>
      </c>
      <c r="C142" s="22" t="s">
        <v>71</v>
      </c>
      <c r="D142" s="22">
        <v>2.8</v>
      </c>
      <c r="E142" s="44">
        <f>D142*$B$2</f>
        <v>4087.9999999999995</v>
      </c>
      <c r="F142" s="2">
        <f>E142*12</f>
        <v>49055.999999999993</v>
      </c>
    </row>
    <row r="143" spans="1:6" x14ac:dyDescent="0.3">
      <c r="A143" s="5" t="s">
        <v>70</v>
      </c>
      <c r="B143" s="2">
        <v>1</v>
      </c>
      <c r="C143" s="23" t="s">
        <v>74</v>
      </c>
      <c r="D143" s="23">
        <v>1.7</v>
      </c>
      <c r="E143" s="44">
        <f>D143*$B$2</f>
        <v>2482</v>
      </c>
      <c r="F143" s="2">
        <f>E143*12</f>
        <v>29784</v>
      </c>
    </row>
    <row r="144" spans="1:6" x14ac:dyDescent="0.3">
      <c r="A144" s="5" t="s">
        <v>94</v>
      </c>
      <c r="B144" s="2">
        <v>1</v>
      </c>
      <c r="C144" s="23" t="s">
        <v>74</v>
      </c>
      <c r="D144" s="23">
        <v>1.5</v>
      </c>
      <c r="E144" s="44">
        <f>D144*$B$2</f>
        <v>2190</v>
      </c>
      <c r="F144" s="2">
        <f>E144*12</f>
        <v>26280</v>
      </c>
    </row>
    <row r="145" spans="1:6" x14ac:dyDescent="0.3">
      <c r="A145" s="5" t="s">
        <v>95</v>
      </c>
      <c r="B145" s="2">
        <v>1</v>
      </c>
      <c r="C145" s="22" t="s">
        <v>77</v>
      </c>
      <c r="D145" s="22">
        <v>1.4</v>
      </c>
      <c r="E145" s="44">
        <f>D145*$B$2</f>
        <v>2043.9999999999998</v>
      </c>
      <c r="F145" s="2">
        <f>E145*12</f>
        <v>24527.999999999996</v>
      </c>
    </row>
    <row r="146" spans="1:6" x14ac:dyDescent="0.3">
      <c r="A146" s="5" t="s">
        <v>95</v>
      </c>
      <c r="B146" s="2">
        <v>1</v>
      </c>
      <c r="C146" s="22" t="s">
        <v>77</v>
      </c>
      <c r="D146" s="22">
        <v>1.4</v>
      </c>
      <c r="E146" s="44">
        <f>D146*$B$2</f>
        <v>2043.9999999999998</v>
      </c>
      <c r="F146" s="2">
        <f>E146*12</f>
        <v>24527.999999999996</v>
      </c>
    </row>
    <row r="147" spans="1:6" ht="27.75" customHeight="1" x14ac:dyDescent="0.3">
      <c r="A147" s="38" t="s">
        <v>27</v>
      </c>
      <c r="B147" s="16">
        <f>B148+B149+B164+B158</f>
        <v>17</v>
      </c>
      <c r="C147" s="28"/>
      <c r="D147" s="28"/>
      <c r="E147" s="16">
        <f>E148+E149+E164+E158</f>
        <v>50370</v>
      </c>
      <c r="F147" s="16">
        <f>F148+F149+F164+F158</f>
        <v>604440</v>
      </c>
    </row>
    <row r="148" spans="1:6" ht="26.4" x14ac:dyDescent="0.3">
      <c r="A148" s="5" t="s">
        <v>103</v>
      </c>
      <c r="B148" s="8">
        <v>1</v>
      </c>
      <c r="C148" s="23" t="s">
        <v>72</v>
      </c>
      <c r="D148" s="23">
        <v>4.4000000000000004</v>
      </c>
      <c r="E148" s="44">
        <f>D148*$B$2</f>
        <v>6424.0000000000009</v>
      </c>
      <c r="F148" s="2">
        <f>E148*12</f>
        <v>77088.000000000015</v>
      </c>
    </row>
    <row r="149" spans="1:6" x14ac:dyDescent="0.3">
      <c r="A149" s="13" t="s">
        <v>28</v>
      </c>
      <c r="B149" s="11">
        <f>SUM(B150:B157)</f>
        <v>8</v>
      </c>
      <c r="C149" s="29"/>
      <c r="D149" s="29"/>
      <c r="E149" s="40">
        <f t="shared" ref="E149" si="20">SUM(E150:E157)</f>
        <v>22192</v>
      </c>
      <c r="F149" s="11">
        <f>SUM(F150:F157)</f>
        <v>266304</v>
      </c>
    </row>
    <row r="150" spans="1:6" x14ac:dyDescent="0.3">
      <c r="A150" s="6" t="s">
        <v>88</v>
      </c>
      <c r="B150" s="2">
        <v>1</v>
      </c>
      <c r="C150" s="22" t="s">
        <v>71</v>
      </c>
      <c r="D150" s="22">
        <v>2.8</v>
      </c>
      <c r="E150" s="44">
        <f t="shared" ref="E150:E157" si="21">D150*$B$2</f>
        <v>4087.9999999999995</v>
      </c>
      <c r="F150" s="2">
        <f t="shared" ref="F150:F157" si="22">E150*12</f>
        <v>49055.999999999993</v>
      </c>
    </row>
    <row r="151" spans="1:6" x14ac:dyDescent="0.3">
      <c r="A151" s="5" t="s">
        <v>67</v>
      </c>
      <c r="B151" s="8">
        <v>1</v>
      </c>
      <c r="C151" s="39" t="s">
        <v>74</v>
      </c>
      <c r="D151" s="39">
        <v>1.9</v>
      </c>
      <c r="E151" s="44">
        <f t="shared" si="21"/>
        <v>2774</v>
      </c>
      <c r="F151" s="8">
        <f t="shared" si="22"/>
        <v>33288</v>
      </c>
    </row>
    <row r="152" spans="1:6" x14ac:dyDescent="0.3">
      <c r="A152" s="5" t="s">
        <v>90</v>
      </c>
      <c r="B152" s="8">
        <v>1</v>
      </c>
      <c r="C152" s="23" t="s">
        <v>77</v>
      </c>
      <c r="D152" s="23">
        <v>1.6</v>
      </c>
      <c r="E152" s="44">
        <f t="shared" si="21"/>
        <v>2336</v>
      </c>
      <c r="F152" s="8">
        <f t="shared" si="22"/>
        <v>28032</v>
      </c>
    </row>
    <row r="153" spans="1:6" x14ac:dyDescent="0.3">
      <c r="A153" s="5" t="s">
        <v>78</v>
      </c>
      <c r="B153" s="8">
        <v>1</v>
      </c>
      <c r="C153" s="23" t="s">
        <v>77</v>
      </c>
      <c r="D153" s="2">
        <v>1.8</v>
      </c>
      <c r="E153" s="44">
        <f t="shared" si="21"/>
        <v>2628</v>
      </c>
      <c r="F153" s="8">
        <f t="shared" si="22"/>
        <v>31536</v>
      </c>
    </row>
    <row r="154" spans="1:6" x14ac:dyDescent="0.3">
      <c r="A154" s="6" t="s">
        <v>68</v>
      </c>
      <c r="B154" s="8">
        <v>1</v>
      </c>
      <c r="C154" s="23" t="s">
        <v>74</v>
      </c>
      <c r="D154" s="2">
        <v>1.9</v>
      </c>
      <c r="E154" s="44">
        <f t="shared" si="21"/>
        <v>2774</v>
      </c>
      <c r="F154" s="8">
        <f t="shared" si="22"/>
        <v>33288</v>
      </c>
    </row>
    <row r="155" spans="1:6" x14ac:dyDescent="0.3">
      <c r="A155" s="6" t="s">
        <v>68</v>
      </c>
      <c r="B155" s="2">
        <v>1</v>
      </c>
      <c r="C155" s="23" t="s">
        <v>74</v>
      </c>
      <c r="D155" s="23">
        <v>1.9</v>
      </c>
      <c r="E155" s="44">
        <f t="shared" si="21"/>
        <v>2774</v>
      </c>
      <c r="F155" s="2">
        <f t="shared" si="22"/>
        <v>33288</v>
      </c>
    </row>
    <row r="156" spans="1:6" x14ac:dyDescent="0.3">
      <c r="A156" s="6" t="s">
        <v>68</v>
      </c>
      <c r="B156" s="2">
        <v>1</v>
      </c>
      <c r="C156" s="23" t="s">
        <v>74</v>
      </c>
      <c r="D156" s="23">
        <v>1.9</v>
      </c>
      <c r="E156" s="44">
        <f t="shared" si="21"/>
        <v>2774</v>
      </c>
      <c r="F156" s="2">
        <f t="shared" si="22"/>
        <v>33288</v>
      </c>
    </row>
    <row r="157" spans="1:6" x14ac:dyDescent="0.3">
      <c r="A157" s="5" t="s">
        <v>98</v>
      </c>
      <c r="B157" s="2">
        <v>1</v>
      </c>
      <c r="C157" s="22" t="s">
        <v>77</v>
      </c>
      <c r="D157" s="22">
        <v>1.4</v>
      </c>
      <c r="E157" s="44">
        <f t="shared" si="21"/>
        <v>2043.9999999999998</v>
      </c>
      <c r="F157" s="2">
        <f t="shared" si="22"/>
        <v>24527.999999999996</v>
      </c>
    </row>
    <row r="158" spans="1:6" x14ac:dyDescent="0.3">
      <c r="A158" s="13" t="s">
        <v>29</v>
      </c>
      <c r="B158" s="11">
        <f>SUM(B159:B163)</f>
        <v>5</v>
      </c>
      <c r="C158" s="29"/>
      <c r="D158" s="29"/>
      <c r="E158" s="11">
        <f t="shared" ref="E158" si="23">SUM(E159:E163)</f>
        <v>13140</v>
      </c>
      <c r="F158" s="11">
        <f>SUM(F159:F163)</f>
        <v>157680</v>
      </c>
    </row>
    <row r="159" spans="1:6" x14ac:dyDescent="0.3">
      <c r="A159" s="6" t="s">
        <v>80</v>
      </c>
      <c r="B159" s="2">
        <v>1</v>
      </c>
      <c r="C159" s="22" t="s">
        <v>71</v>
      </c>
      <c r="D159" s="22">
        <v>3.1</v>
      </c>
      <c r="E159" s="44">
        <f>D159*$B$2</f>
        <v>4526</v>
      </c>
      <c r="F159" s="2">
        <f>E159*12</f>
        <v>54312</v>
      </c>
    </row>
    <row r="160" spans="1:6" x14ac:dyDescent="0.3">
      <c r="A160" s="5" t="s">
        <v>94</v>
      </c>
      <c r="B160" s="2">
        <v>1</v>
      </c>
      <c r="C160" s="23" t="s">
        <v>74</v>
      </c>
      <c r="D160" s="23">
        <v>1.5</v>
      </c>
      <c r="E160" s="44">
        <f>D160*$B$2</f>
        <v>2190</v>
      </c>
      <c r="F160" s="2">
        <f>E160*12</f>
        <v>26280</v>
      </c>
    </row>
    <row r="161" spans="1:6" x14ac:dyDescent="0.3">
      <c r="A161" s="5" t="s">
        <v>94</v>
      </c>
      <c r="B161" s="2">
        <v>1</v>
      </c>
      <c r="C161" s="23" t="s">
        <v>74</v>
      </c>
      <c r="D161" s="23">
        <v>1.5</v>
      </c>
      <c r="E161" s="44">
        <f>D161*$B$2</f>
        <v>2190</v>
      </c>
      <c r="F161" s="2">
        <f>E161*12</f>
        <v>26280</v>
      </c>
    </row>
    <row r="162" spans="1:6" x14ac:dyDescent="0.3">
      <c r="A162" s="5" t="s">
        <v>94</v>
      </c>
      <c r="B162" s="2">
        <v>1</v>
      </c>
      <c r="C162" s="23" t="s">
        <v>74</v>
      </c>
      <c r="D162" s="23">
        <v>1.5</v>
      </c>
      <c r="E162" s="44">
        <f>D162*$B$2</f>
        <v>2190</v>
      </c>
      <c r="F162" s="2">
        <f>E162*12</f>
        <v>26280</v>
      </c>
    </row>
    <row r="163" spans="1:6" x14ac:dyDescent="0.3">
      <c r="A163" s="5" t="s">
        <v>98</v>
      </c>
      <c r="B163" s="2">
        <v>1</v>
      </c>
      <c r="C163" s="22" t="s">
        <v>77</v>
      </c>
      <c r="D163" s="22">
        <v>1.4</v>
      </c>
      <c r="E163" s="44">
        <f>D163*$B$2</f>
        <v>2043.9999999999998</v>
      </c>
      <c r="F163" s="2">
        <f>E163*12</f>
        <v>24527.999999999996</v>
      </c>
    </row>
    <row r="164" spans="1:6" ht="26.4" x14ac:dyDescent="0.3">
      <c r="A164" s="13" t="s">
        <v>30</v>
      </c>
      <c r="B164" s="11">
        <f>SUM(B165:B167)</f>
        <v>3</v>
      </c>
      <c r="C164" s="29"/>
      <c r="D164" s="29"/>
      <c r="E164" s="11">
        <f>SUM(E165:E167)</f>
        <v>8614</v>
      </c>
      <c r="F164" s="11">
        <f>SUM(F165:F167)</f>
        <v>103368</v>
      </c>
    </row>
    <row r="165" spans="1:6" x14ac:dyDescent="0.3">
      <c r="A165" s="6" t="s">
        <v>88</v>
      </c>
      <c r="B165" s="2">
        <v>1</v>
      </c>
      <c r="C165" s="22" t="s">
        <v>71</v>
      </c>
      <c r="D165" s="22">
        <v>2.8</v>
      </c>
      <c r="E165" s="44">
        <f>D165*$B$2</f>
        <v>4087.9999999999995</v>
      </c>
      <c r="F165" s="2">
        <f>E165*12</f>
        <v>49055.999999999993</v>
      </c>
    </row>
    <row r="166" spans="1:6" x14ac:dyDescent="0.3">
      <c r="A166" s="5" t="s">
        <v>70</v>
      </c>
      <c r="B166" s="2">
        <v>1</v>
      </c>
      <c r="C166" s="23" t="s">
        <v>74</v>
      </c>
      <c r="D166" s="23">
        <v>1.7</v>
      </c>
      <c r="E166" s="44">
        <f>D166*$B$2</f>
        <v>2482</v>
      </c>
      <c r="F166" s="2">
        <f>E166*12</f>
        <v>29784</v>
      </c>
    </row>
    <row r="167" spans="1:6" x14ac:dyDescent="0.3">
      <c r="A167" s="5" t="s">
        <v>95</v>
      </c>
      <c r="B167" s="2">
        <v>1</v>
      </c>
      <c r="C167" s="22" t="s">
        <v>77</v>
      </c>
      <c r="D167" s="22">
        <v>1.4</v>
      </c>
      <c r="E167" s="44">
        <f>D167*$B$2</f>
        <v>2043.9999999999998</v>
      </c>
      <c r="F167" s="2">
        <f>E167*12</f>
        <v>24527.999999999996</v>
      </c>
    </row>
    <row r="168" spans="1:6" ht="27.75" customHeight="1" x14ac:dyDescent="0.3">
      <c r="A168" s="38" t="s">
        <v>31</v>
      </c>
      <c r="B168" s="16">
        <f>B169+B170+B181</f>
        <v>14</v>
      </c>
      <c r="C168" s="28"/>
      <c r="D168" s="28"/>
      <c r="E168" s="16">
        <f>E169+E170+E181</f>
        <v>40734</v>
      </c>
      <c r="F168" s="16">
        <f>F169+F170+F181</f>
        <v>488808</v>
      </c>
    </row>
    <row r="169" spans="1:6" ht="26.4" x14ac:dyDescent="0.3">
      <c r="A169" s="5" t="s">
        <v>103</v>
      </c>
      <c r="B169" s="2">
        <v>1</v>
      </c>
      <c r="C169" s="23" t="s">
        <v>72</v>
      </c>
      <c r="D169" s="23">
        <v>4.4000000000000004</v>
      </c>
      <c r="E169" s="44">
        <f>D169*$B$2</f>
        <v>6424.0000000000009</v>
      </c>
      <c r="F169" s="2">
        <f>E169*12</f>
        <v>77088.000000000015</v>
      </c>
    </row>
    <row r="170" spans="1:6" x14ac:dyDescent="0.3">
      <c r="A170" s="13" t="s">
        <v>32</v>
      </c>
      <c r="B170" s="11">
        <f>SUM(B171:B180)</f>
        <v>10</v>
      </c>
      <c r="C170" s="29"/>
      <c r="D170" s="29"/>
      <c r="E170" s="11">
        <f t="shared" ref="E170" si="24">SUM(E171:E180)</f>
        <v>24966</v>
      </c>
      <c r="F170" s="11">
        <f>SUM(F171:F180)</f>
        <v>299592</v>
      </c>
    </row>
    <row r="171" spans="1:6" x14ac:dyDescent="0.3">
      <c r="A171" s="6" t="s">
        <v>88</v>
      </c>
      <c r="B171" s="2">
        <v>1</v>
      </c>
      <c r="C171" s="23" t="s">
        <v>71</v>
      </c>
      <c r="D171" s="23">
        <v>2.8</v>
      </c>
      <c r="E171" s="44">
        <f t="shared" ref="E171:E180" si="25">D171*$B$2</f>
        <v>4087.9999999999995</v>
      </c>
      <c r="F171" s="2">
        <f t="shared" ref="F171:F180" si="26">E171*12</f>
        <v>49055.999999999993</v>
      </c>
    </row>
    <row r="172" spans="1:6" x14ac:dyDescent="0.3">
      <c r="A172" s="5" t="s">
        <v>90</v>
      </c>
      <c r="B172" s="2">
        <v>1</v>
      </c>
      <c r="C172" s="23" t="s">
        <v>77</v>
      </c>
      <c r="D172" s="23">
        <v>1.6</v>
      </c>
      <c r="E172" s="44">
        <f t="shared" si="25"/>
        <v>2336</v>
      </c>
      <c r="F172" s="2">
        <f t="shared" si="26"/>
        <v>28032</v>
      </c>
    </row>
    <row r="173" spans="1:6" x14ac:dyDescent="0.3">
      <c r="A173" s="5" t="s">
        <v>66</v>
      </c>
      <c r="B173" s="2">
        <v>1</v>
      </c>
      <c r="C173" s="23" t="s">
        <v>77</v>
      </c>
      <c r="D173" s="23">
        <v>2</v>
      </c>
      <c r="E173" s="44">
        <f t="shared" si="25"/>
        <v>2920</v>
      </c>
      <c r="F173" s="2">
        <f t="shared" si="26"/>
        <v>35040</v>
      </c>
    </row>
    <row r="174" spans="1:6" x14ac:dyDescent="0.3">
      <c r="A174" s="5" t="s">
        <v>66</v>
      </c>
      <c r="B174" s="2">
        <v>1</v>
      </c>
      <c r="C174" s="23" t="s">
        <v>77</v>
      </c>
      <c r="D174" s="23">
        <v>2</v>
      </c>
      <c r="E174" s="44">
        <f t="shared" si="25"/>
        <v>2920</v>
      </c>
      <c r="F174" s="8">
        <f t="shared" si="26"/>
        <v>35040</v>
      </c>
    </row>
    <row r="175" spans="1:6" x14ac:dyDescent="0.3">
      <c r="A175" s="5" t="s">
        <v>95</v>
      </c>
      <c r="B175" s="2">
        <v>1</v>
      </c>
      <c r="C175" s="22" t="s">
        <v>77</v>
      </c>
      <c r="D175" s="22">
        <v>1.4</v>
      </c>
      <c r="E175" s="44">
        <f t="shared" si="25"/>
        <v>2043.9999999999998</v>
      </c>
      <c r="F175" s="2">
        <f t="shared" si="26"/>
        <v>24527.999999999996</v>
      </c>
    </row>
    <row r="176" spans="1:6" x14ac:dyDescent="0.3">
      <c r="A176" s="5" t="s">
        <v>95</v>
      </c>
      <c r="B176" s="2">
        <v>1</v>
      </c>
      <c r="C176" s="22" t="s">
        <v>77</v>
      </c>
      <c r="D176" s="22">
        <v>1.4</v>
      </c>
      <c r="E176" s="44">
        <f t="shared" si="25"/>
        <v>2043.9999999999998</v>
      </c>
      <c r="F176" s="2">
        <f t="shared" si="26"/>
        <v>24527.999999999996</v>
      </c>
    </row>
    <row r="177" spans="1:6" x14ac:dyDescent="0.3">
      <c r="A177" s="5" t="s">
        <v>95</v>
      </c>
      <c r="B177" s="2">
        <v>1</v>
      </c>
      <c r="C177" s="22" t="s">
        <v>77</v>
      </c>
      <c r="D177" s="22">
        <v>1.4</v>
      </c>
      <c r="E177" s="44">
        <f t="shared" si="25"/>
        <v>2043.9999999999998</v>
      </c>
      <c r="F177" s="2">
        <f t="shared" si="26"/>
        <v>24527.999999999996</v>
      </c>
    </row>
    <row r="178" spans="1:6" x14ac:dyDescent="0.3">
      <c r="A178" s="6" t="s">
        <v>68</v>
      </c>
      <c r="B178" s="2">
        <v>1</v>
      </c>
      <c r="C178" s="23" t="s">
        <v>74</v>
      </c>
      <c r="D178" s="23">
        <v>1.9</v>
      </c>
      <c r="E178" s="44">
        <f t="shared" si="25"/>
        <v>2774</v>
      </c>
      <c r="F178" s="2">
        <f t="shared" si="26"/>
        <v>33288</v>
      </c>
    </row>
    <row r="179" spans="1:6" x14ac:dyDescent="0.3">
      <c r="A179" s="5" t="s">
        <v>99</v>
      </c>
      <c r="B179" s="2">
        <v>1</v>
      </c>
      <c r="C179" s="23" t="s">
        <v>75</v>
      </c>
      <c r="D179" s="23">
        <v>1.3</v>
      </c>
      <c r="E179" s="44">
        <f t="shared" si="25"/>
        <v>1898</v>
      </c>
      <c r="F179" s="8">
        <f t="shared" si="26"/>
        <v>22776</v>
      </c>
    </row>
    <row r="180" spans="1:6" x14ac:dyDescent="0.3">
      <c r="A180" s="5" t="s">
        <v>99</v>
      </c>
      <c r="B180" s="2">
        <v>1</v>
      </c>
      <c r="C180" s="23" t="s">
        <v>75</v>
      </c>
      <c r="D180" s="23">
        <v>1.3</v>
      </c>
      <c r="E180" s="44">
        <f t="shared" si="25"/>
        <v>1898</v>
      </c>
      <c r="F180" s="8">
        <f t="shared" si="26"/>
        <v>22776</v>
      </c>
    </row>
    <row r="181" spans="1:6" x14ac:dyDescent="0.3">
      <c r="A181" s="13" t="s">
        <v>33</v>
      </c>
      <c r="B181" s="11">
        <f>SUM(B182:B184)</f>
        <v>3</v>
      </c>
      <c r="C181" s="29"/>
      <c r="D181" s="29"/>
      <c r="E181" s="11">
        <f t="shared" ref="E181" si="27">SUM(E182:E184)</f>
        <v>9344</v>
      </c>
      <c r="F181" s="11">
        <f>SUM(F182:F184)</f>
        <v>112128</v>
      </c>
    </row>
    <row r="182" spans="1:6" x14ac:dyDescent="0.3">
      <c r="A182" s="6" t="s">
        <v>88</v>
      </c>
      <c r="B182" s="2">
        <v>1</v>
      </c>
      <c r="C182" s="22" t="s">
        <v>71</v>
      </c>
      <c r="D182" s="22">
        <v>2.8</v>
      </c>
      <c r="E182" s="44">
        <f>D182*$B$2</f>
        <v>4087.9999999999995</v>
      </c>
      <c r="F182" s="2">
        <f>E182*12</f>
        <v>49055.999999999993</v>
      </c>
    </row>
    <row r="183" spans="1:6" s="1" customFormat="1" x14ac:dyDescent="0.3">
      <c r="A183" s="6" t="s">
        <v>68</v>
      </c>
      <c r="B183" s="2">
        <v>1</v>
      </c>
      <c r="C183" s="23" t="s">
        <v>74</v>
      </c>
      <c r="D183" s="23">
        <v>1.9</v>
      </c>
      <c r="E183" s="44">
        <f>D183*$B$2</f>
        <v>2774</v>
      </c>
      <c r="F183" s="8">
        <f>E183*12</f>
        <v>33288</v>
      </c>
    </row>
    <row r="184" spans="1:6" x14ac:dyDescent="0.3">
      <c r="A184" s="5" t="s">
        <v>70</v>
      </c>
      <c r="B184" s="2">
        <v>1</v>
      </c>
      <c r="C184" s="23" t="s">
        <v>74</v>
      </c>
      <c r="D184" s="23">
        <v>1.7</v>
      </c>
      <c r="E184" s="44">
        <f>D184*$B$2</f>
        <v>2482</v>
      </c>
      <c r="F184" s="2">
        <f>E184*12</f>
        <v>29784</v>
      </c>
    </row>
    <row r="185" spans="1:6" ht="42.75" customHeight="1" x14ac:dyDescent="0.3">
      <c r="A185" s="41" t="s">
        <v>34</v>
      </c>
      <c r="B185" s="4">
        <f>SUM(B186:B191)</f>
        <v>6</v>
      </c>
      <c r="C185" s="31"/>
      <c r="D185" s="31"/>
      <c r="E185" s="4">
        <f>SUM(E186:E191)</f>
        <v>18834</v>
      </c>
      <c r="F185" s="4">
        <f>SUM(F186:F191)</f>
        <v>226008</v>
      </c>
    </row>
    <row r="186" spans="1:6" ht="28.5" customHeight="1" x14ac:dyDescent="0.3">
      <c r="A186" s="5" t="s">
        <v>103</v>
      </c>
      <c r="B186" s="2">
        <v>1</v>
      </c>
      <c r="C186" s="23" t="s">
        <v>72</v>
      </c>
      <c r="D186" s="23">
        <v>4.4000000000000004</v>
      </c>
      <c r="E186" s="44">
        <f t="shared" ref="E186:E191" si="28">D186*$B$2</f>
        <v>6424.0000000000009</v>
      </c>
      <c r="F186" s="2">
        <f t="shared" ref="F186:F191" si="29">E186*12</f>
        <v>77088.000000000015</v>
      </c>
    </row>
    <row r="187" spans="1:6" x14ac:dyDescent="0.3">
      <c r="A187" s="5" t="s">
        <v>63</v>
      </c>
      <c r="B187" s="2">
        <v>1</v>
      </c>
      <c r="C187" s="23" t="s">
        <v>74</v>
      </c>
      <c r="D187" s="23">
        <v>2.2999999999999998</v>
      </c>
      <c r="E187" s="44">
        <f t="shared" si="28"/>
        <v>3357.9999999999995</v>
      </c>
      <c r="F187" s="2">
        <f t="shared" si="29"/>
        <v>40295.999999999993</v>
      </c>
    </row>
    <row r="188" spans="1:6" s="1" customFormat="1" x14ac:dyDescent="0.3">
      <c r="A188" s="5" t="s">
        <v>78</v>
      </c>
      <c r="B188" s="7">
        <v>1</v>
      </c>
      <c r="C188" s="23" t="s">
        <v>77</v>
      </c>
      <c r="D188" s="23">
        <v>1.8</v>
      </c>
      <c r="E188" s="44">
        <f t="shared" si="28"/>
        <v>2628</v>
      </c>
      <c r="F188" s="2">
        <f t="shared" si="29"/>
        <v>31536</v>
      </c>
    </row>
    <row r="189" spans="1:6" x14ac:dyDescent="0.3">
      <c r="A189" s="5" t="s">
        <v>94</v>
      </c>
      <c r="B189" s="7">
        <v>1</v>
      </c>
      <c r="C189" s="23" t="s">
        <v>74</v>
      </c>
      <c r="D189" s="23">
        <v>1.5</v>
      </c>
      <c r="E189" s="44">
        <f t="shared" si="28"/>
        <v>2190</v>
      </c>
      <c r="F189" s="2">
        <f t="shared" si="29"/>
        <v>26280</v>
      </c>
    </row>
    <row r="190" spans="1:6" x14ac:dyDescent="0.3">
      <c r="A190" s="5" t="s">
        <v>94</v>
      </c>
      <c r="B190" s="7">
        <v>1</v>
      </c>
      <c r="C190" s="23" t="s">
        <v>74</v>
      </c>
      <c r="D190" s="23">
        <v>1.5</v>
      </c>
      <c r="E190" s="44">
        <f t="shared" si="28"/>
        <v>2190</v>
      </c>
      <c r="F190" s="2">
        <f t="shared" si="29"/>
        <v>26280</v>
      </c>
    </row>
    <row r="191" spans="1:6" x14ac:dyDescent="0.3">
      <c r="A191" s="5" t="s">
        <v>98</v>
      </c>
      <c r="B191" s="7">
        <v>1</v>
      </c>
      <c r="C191" s="22" t="s">
        <v>77</v>
      </c>
      <c r="D191" s="22">
        <v>1.4</v>
      </c>
      <c r="E191" s="44">
        <f t="shared" si="28"/>
        <v>2043.9999999999998</v>
      </c>
      <c r="F191" s="2">
        <f t="shared" si="29"/>
        <v>24527.999999999996</v>
      </c>
    </row>
    <row r="192" spans="1:6" ht="45" customHeight="1" x14ac:dyDescent="0.3">
      <c r="A192" s="38" t="s">
        <v>35</v>
      </c>
      <c r="B192" s="16">
        <f>B193+B194+B199</f>
        <v>10</v>
      </c>
      <c r="C192" s="28"/>
      <c r="D192" s="28"/>
      <c r="E192" s="16">
        <f>E193+E194+E199</f>
        <v>32266</v>
      </c>
      <c r="F192" s="16">
        <f>F193+F194+F199</f>
        <v>387192</v>
      </c>
    </row>
    <row r="193" spans="1:6" ht="26.4" x14ac:dyDescent="0.3">
      <c r="A193" s="5" t="s">
        <v>103</v>
      </c>
      <c r="B193" s="2">
        <v>1</v>
      </c>
      <c r="C193" s="23" t="s">
        <v>72</v>
      </c>
      <c r="D193" s="23">
        <v>4.4000000000000004</v>
      </c>
      <c r="E193" s="44">
        <f>D193*$B$2</f>
        <v>6424.0000000000009</v>
      </c>
      <c r="F193" s="2">
        <f>E193*12</f>
        <v>77088.000000000015</v>
      </c>
    </row>
    <row r="194" spans="1:6" ht="33.75" customHeight="1" x14ac:dyDescent="0.3">
      <c r="A194" s="12" t="s">
        <v>36</v>
      </c>
      <c r="B194" s="11">
        <f>SUM(B195:B198)</f>
        <v>4</v>
      </c>
      <c r="C194" s="29"/>
      <c r="D194" s="29"/>
      <c r="E194" s="11">
        <f>SUM(E195:E198)</f>
        <v>11972</v>
      </c>
      <c r="F194" s="11">
        <f>SUM(F195:F198)</f>
        <v>143664</v>
      </c>
    </row>
    <row r="195" spans="1:6" ht="17.25" customHeight="1" x14ac:dyDescent="0.3">
      <c r="A195" s="6" t="s">
        <v>88</v>
      </c>
      <c r="B195" s="8">
        <v>1</v>
      </c>
      <c r="C195" s="22" t="s">
        <v>71</v>
      </c>
      <c r="D195" s="22">
        <v>2.8</v>
      </c>
      <c r="E195" s="44">
        <f>D195*$B$2</f>
        <v>4087.9999999999995</v>
      </c>
      <c r="F195" s="2">
        <f>E195*12</f>
        <v>49055.999999999993</v>
      </c>
    </row>
    <row r="196" spans="1:6" x14ac:dyDescent="0.3">
      <c r="A196" s="5" t="s">
        <v>67</v>
      </c>
      <c r="B196" s="8">
        <v>1</v>
      </c>
      <c r="C196" s="23" t="s">
        <v>74</v>
      </c>
      <c r="D196" s="2">
        <v>1.9</v>
      </c>
      <c r="E196" s="44">
        <f>D196*$B$2</f>
        <v>2774</v>
      </c>
      <c r="F196" s="2">
        <f>E196*12</f>
        <v>33288</v>
      </c>
    </row>
    <row r="197" spans="1:6" x14ac:dyDescent="0.3">
      <c r="A197" s="5" t="s">
        <v>70</v>
      </c>
      <c r="B197" s="8">
        <v>1</v>
      </c>
      <c r="C197" s="23" t="s">
        <v>74</v>
      </c>
      <c r="D197" s="23">
        <v>1.7</v>
      </c>
      <c r="E197" s="44">
        <f>D197*$B$2</f>
        <v>2482</v>
      </c>
      <c r="F197" s="2">
        <f>E197*12</f>
        <v>29784</v>
      </c>
    </row>
    <row r="198" spans="1:6" x14ac:dyDescent="0.3">
      <c r="A198" s="5" t="s">
        <v>69</v>
      </c>
      <c r="B198" s="8">
        <v>1</v>
      </c>
      <c r="C198" s="22" t="s">
        <v>77</v>
      </c>
      <c r="D198" s="19">
        <v>1.8</v>
      </c>
      <c r="E198" s="44">
        <f>D198*$B$2</f>
        <v>2628</v>
      </c>
      <c r="F198" s="2">
        <f>E198*12</f>
        <v>31536</v>
      </c>
    </row>
    <row r="199" spans="1:6" ht="26.4" x14ac:dyDescent="0.3">
      <c r="A199" s="12" t="s">
        <v>37</v>
      </c>
      <c r="B199" s="11">
        <f>SUM(B200:B204)</f>
        <v>5</v>
      </c>
      <c r="C199" s="29"/>
      <c r="D199" s="29"/>
      <c r="E199" s="11">
        <f>SUM(E200:E204)</f>
        <v>13870</v>
      </c>
      <c r="F199" s="11">
        <f>SUM(F200:F204)</f>
        <v>166440</v>
      </c>
    </row>
    <row r="200" spans="1:6" x14ac:dyDescent="0.3">
      <c r="A200" s="6" t="s">
        <v>88</v>
      </c>
      <c r="B200" s="8">
        <v>1</v>
      </c>
      <c r="C200" s="22" t="s">
        <v>71</v>
      </c>
      <c r="D200" s="22">
        <v>2.8</v>
      </c>
      <c r="E200" s="44">
        <f>D200*$B$2</f>
        <v>4087.9999999999995</v>
      </c>
      <c r="F200" s="2">
        <f>E200*12</f>
        <v>49055.999999999993</v>
      </c>
    </row>
    <row r="201" spans="1:6" x14ac:dyDescent="0.3">
      <c r="A201" s="5" t="s">
        <v>78</v>
      </c>
      <c r="B201" s="2">
        <v>1</v>
      </c>
      <c r="C201" s="23" t="s">
        <v>77</v>
      </c>
      <c r="D201" s="23">
        <v>1.8</v>
      </c>
      <c r="E201" s="44">
        <f>D201*$B$2</f>
        <v>2628</v>
      </c>
      <c r="F201" s="2">
        <f>E201*12</f>
        <v>31536</v>
      </c>
    </row>
    <row r="202" spans="1:6" x14ac:dyDescent="0.3">
      <c r="A202" s="5" t="s">
        <v>78</v>
      </c>
      <c r="B202" s="2">
        <v>1</v>
      </c>
      <c r="C202" s="23" t="s">
        <v>77</v>
      </c>
      <c r="D202" s="23">
        <v>1.8</v>
      </c>
      <c r="E202" s="44">
        <f>D202*$B$2</f>
        <v>2628</v>
      </c>
      <c r="F202" s="2">
        <f>E202*12</f>
        <v>31536</v>
      </c>
    </row>
    <row r="203" spans="1:6" x14ac:dyDescent="0.3">
      <c r="A203" s="5" t="s">
        <v>94</v>
      </c>
      <c r="B203" s="2">
        <v>1</v>
      </c>
      <c r="C203" s="23" t="s">
        <v>74</v>
      </c>
      <c r="D203" s="2">
        <v>1.5</v>
      </c>
      <c r="E203" s="44">
        <f>D203*$B$2</f>
        <v>2190</v>
      </c>
      <c r="F203" s="2">
        <f>E203*12</f>
        <v>26280</v>
      </c>
    </row>
    <row r="204" spans="1:6" s="1" customFormat="1" x14ac:dyDescent="0.3">
      <c r="A204" s="5" t="s">
        <v>93</v>
      </c>
      <c r="B204" s="8">
        <v>1</v>
      </c>
      <c r="C204" s="22" t="s">
        <v>77</v>
      </c>
      <c r="D204" s="22">
        <v>1.6</v>
      </c>
      <c r="E204" s="44">
        <f>D204*$B$2</f>
        <v>2336</v>
      </c>
      <c r="F204" s="2">
        <f>E204*12</f>
        <v>28032</v>
      </c>
    </row>
    <row r="205" spans="1:6" x14ac:dyDescent="0.3">
      <c r="A205" s="38" t="s">
        <v>38</v>
      </c>
      <c r="B205" s="16">
        <f>B206+B226+B249+B235+B254+B262+B258+B241+B245+B232+B247</f>
        <v>49</v>
      </c>
      <c r="C205" s="28"/>
      <c r="D205" s="28"/>
      <c r="E205" s="16">
        <f>E206+E226+E249+E235+E254+E262+E258+E241+E245+E232+E247</f>
        <v>110230</v>
      </c>
      <c r="F205" s="16">
        <f>F206+F226+F249+F235+F254+F262+F258+F241+F245+F232+F247</f>
        <v>1322760</v>
      </c>
    </row>
    <row r="206" spans="1:6" x14ac:dyDescent="0.3">
      <c r="A206" s="13" t="s">
        <v>39</v>
      </c>
      <c r="B206" s="11">
        <f>SUM(B207:B225)</f>
        <v>19</v>
      </c>
      <c r="C206" s="29"/>
      <c r="D206" s="29"/>
      <c r="E206" s="11">
        <f>SUM(E207:E225)</f>
        <v>36500</v>
      </c>
      <c r="F206" s="11">
        <f>SUM(F207:F225)</f>
        <v>438000</v>
      </c>
    </row>
    <row r="207" spans="1:6" ht="27" x14ac:dyDescent="0.3">
      <c r="A207" s="47" t="s">
        <v>104</v>
      </c>
      <c r="B207" s="7">
        <v>1</v>
      </c>
      <c r="C207" s="24" t="s">
        <v>72</v>
      </c>
      <c r="D207" s="24">
        <v>3.3</v>
      </c>
      <c r="E207" s="44">
        <f t="shared" ref="E207:E225" si="30">D207*$B$2</f>
        <v>4818</v>
      </c>
      <c r="F207" s="2">
        <f t="shared" ref="F207:F225" si="31">E207*12</f>
        <v>57816</v>
      </c>
    </row>
    <row r="208" spans="1:6" x14ac:dyDescent="0.3">
      <c r="A208" s="21" t="s">
        <v>57</v>
      </c>
      <c r="B208" s="9">
        <v>1</v>
      </c>
      <c r="C208" s="22" t="s">
        <v>77</v>
      </c>
      <c r="D208" s="22">
        <v>1.4</v>
      </c>
      <c r="E208" s="44">
        <f t="shared" si="30"/>
        <v>2043.9999999999998</v>
      </c>
      <c r="F208" s="2">
        <f t="shared" si="31"/>
        <v>24527.999999999996</v>
      </c>
    </row>
    <row r="209" spans="1:6" x14ac:dyDescent="0.3">
      <c r="A209" s="21" t="s">
        <v>57</v>
      </c>
      <c r="B209" s="9">
        <v>1</v>
      </c>
      <c r="C209" s="22" t="s">
        <v>77</v>
      </c>
      <c r="D209" s="22">
        <v>1.4</v>
      </c>
      <c r="E209" s="44">
        <f t="shared" si="30"/>
        <v>2043.9999999999998</v>
      </c>
      <c r="F209" s="2">
        <f t="shared" si="31"/>
        <v>24527.999999999996</v>
      </c>
    </row>
    <row r="210" spans="1:6" x14ac:dyDescent="0.3">
      <c r="A210" s="21" t="s">
        <v>57</v>
      </c>
      <c r="B210" s="9">
        <v>1</v>
      </c>
      <c r="C210" s="22" t="s">
        <v>77</v>
      </c>
      <c r="D210" s="22">
        <v>1.4</v>
      </c>
      <c r="E210" s="44">
        <f t="shared" si="30"/>
        <v>2043.9999999999998</v>
      </c>
      <c r="F210" s="2">
        <f t="shared" si="31"/>
        <v>24527.999999999996</v>
      </c>
    </row>
    <row r="211" spans="1:6" x14ac:dyDescent="0.3">
      <c r="A211" s="21" t="s">
        <v>57</v>
      </c>
      <c r="B211" s="9">
        <v>1</v>
      </c>
      <c r="C211" s="22" t="s">
        <v>77</v>
      </c>
      <c r="D211" s="22">
        <v>1.4</v>
      </c>
      <c r="E211" s="44">
        <f t="shared" si="30"/>
        <v>2043.9999999999998</v>
      </c>
      <c r="F211" s="2">
        <f t="shared" si="31"/>
        <v>24527.999999999996</v>
      </c>
    </row>
    <row r="212" spans="1:6" x14ac:dyDescent="0.3">
      <c r="A212" s="21" t="s">
        <v>57</v>
      </c>
      <c r="B212" s="7">
        <v>1</v>
      </c>
      <c r="C212" s="23" t="s">
        <v>77</v>
      </c>
      <c r="D212" s="23">
        <v>1.4</v>
      </c>
      <c r="E212" s="44">
        <f t="shared" si="30"/>
        <v>2043.9999999999998</v>
      </c>
      <c r="F212" s="2">
        <f t="shared" si="31"/>
        <v>24527.999999999996</v>
      </c>
    </row>
    <row r="213" spans="1:6" x14ac:dyDescent="0.3">
      <c r="A213" s="21" t="s">
        <v>59</v>
      </c>
      <c r="B213" s="9">
        <v>1</v>
      </c>
      <c r="C213" s="23" t="s">
        <v>76</v>
      </c>
      <c r="D213" s="23">
        <v>1.2</v>
      </c>
      <c r="E213" s="44">
        <f t="shared" si="30"/>
        <v>1752</v>
      </c>
      <c r="F213" s="8">
        <f t="shared" si="31"/>
        <v>21024</v>
      </c>
    </row>
    <row r="214" spans="1:6" x14ac:dyDescent="0.3">
      <c r="A214" s="21" t="s">
        <v>59</v>
      </c>
      <c r="B214" s="9">
        <v>1</v>
      </c>
      <c r="C214" s="23" t="s">
        <v>76</v>
      </c>
      <c r="D214" s="23">
        <v>1.2</v>
      </c>
      <c r="E214" s="44">
        <f t="shared" si="30"/>
        <v>1752</v>
      </c>
      <c r="F214" s="8">
        <f t="shared" si="31"/>
        <v>21024</v>
      </c>
    </row>
    <row r="215" spans="1:6" x14ac:dyDescent="0.3">
      <c r="A215" s="21" t="s">
        <v>59</v>
      </c>
      <c r="B215" s="9">
        <v>1</v>
      </c>
      <c r="C215" s="23" t="s">
        <v>76</v>
      </c>
      <c r="D215" s="23">
        <v>1.2</v>
      </c>
      <c r="E215" s="44">
        <f t="shared" si="30"/>
        <v>1752</v>
      </c>
      <c r="F215" s="8">
        <f t="shared" si="31"/>
        <v>21024</v>
      </c>
    </row>
    <row r="216" spans="1:6" x14ac:dyDescent="0.3">
      <c r="A216" s="21" t="s">
        <v>59</v>
      </c>
      <c r="B216" s="9">
        <v>1</v>
      </c>
      <c r="C216" s="23" t="s">
        <v>76</v>
      </c>
      <c r="D216" s="23">
        <v>1.2</v>
      </c>
      <c r="E216" s="44">
        <f t="shared" si="30"/>
        <v>1752</v>
      </c>
      <c r="F216" s="8">
        <f t="shared" si="31"/>
        <v>21024</v>
      </c>
    </row>
    <row r="217" spans="1:6" x14ac:dyDescent="0.3">
      <c r="A217" s="21" t="s">
        <v>59</v>
      </c>
      <c r="B217" s="9">
        <v>1</v>
      </c>
      <c r="C217" s="23" t="s">
        <v>76</v>
      </c>
      <c r="D217" s="23">
        <v>1.2</v>
      </c>
      <c r="E217" s="44">
        <f t="shared" si="30"/>
        <v>1752</v>
      </c>
      <c r="F217" s="8">
        <f t="shared" si="31"/>
        <v>21024</v>
      </c>
    </row>
    <row r="218" spans="1:6" x14ac:dyDescent="0.3">
      <c r="A218" s="21" t="s">
        <v>60</v>
      </c>
      <c r="B218" s="7">
        <v>1</v>
      </c>
      <c r="C218" s="24" t="s">
        <v>76</v>
      </c>
      <c r="D218" s="24">
        <v>1.1000000000000001</v>
      </c>
      <c r="E218" s="44">
        <f t="shared" si="30"/>
        <v>1606.0000000000002</v>
      </c>
      <c r="F218" s="2">
        <f t="shared" si="31"/>
        <v>19272.000000000004</v>
      </c>
    </row>
    <row r="219" spans="1:6" x14ac:dyDescent="0.3">
      <c r="A219" s="21" t="s">
        <v>60</v>
      </c>
      <c r="B219" s="7">
        <v>1</v>
      </c>
      <c r="C219" s="24" t="s">
        <v>76</v>
      </c>
      <c r="D219" s="24">
        <v>1</v>
      </c>
      <c r="E219" s="44">
        <f t="shared" si="30"/>
        <v>1460</v>
      </c>
      <c r="F219" s="2">
        <f t="shared" si="31"/>
        <v>17520</v>
      </c>
    </row>
    <row r="220" spans="1:6" x14ac:dyDescent="0.3">
      <c r="A220" s="21" t="s">
        <v>60</v>
      </c>
      <c r="B220" s="7">
        <v>1</v>
      </c>
      <c r="C220" s="24" t="s">
        <v>76</v>
      </c>
      <c r="D220" s="24">
        <v>1.1000000000000001</v>
      </c>
      <c r="E220" s="44">
        <f t="shared" si="30"/>
        <v>1606.0000000000002</v>
      </c>
      <c r="F220" s="2">
        <f t="shared" si="31"/>
        <v>19272.000000000004</v>
      </c>
    </row>
    <row r="221" spans="1:6" x14ac:dyDescent="0.3">
      <c r="A221" s="21" t="s">
        <v>60</v>
      </c>
      <c r="B221" s="7">
        <v>1</v>
      </c>
      <c r="C221" s="24" t="s">
        <v>76</v>
      </c>
      <c r="D221" s="24">
        <v>1.1000000000000001</v>
      </c>
      <c r="E221" s="44">
        <f t="shared" si="30"/>
        <v>1606.0000000000002</v>
      </c>
      <c r="F221" s="2">
        <f t="shared" si="31"/>
        <v>19272.000000000004</v>
      </c>
    </row>
    <row r="222" spans="1:6" x14ac:dyDescent="0.3">
      <c r="A222" s="21" t="s">
        <v>60</v>
      </c>
      <c r="B222" s="7">
        <v>1</v>
      </c>
      <c r="C222" s="24" t="s">
        <v>76</v>
      </c>
      <c r="D222" s="24">
        <v>1.1000000000000001</v>
      </c>
      <c r="E222" s="44">
        <f t="shared" si="30"/>
        <v>1606.0000000000002</v>
      </c>
      <c r="F222" s="2">
        <f t="shared" si="31"/>
        <v>19272.000000000004</v>
      </c>
    </row>
    <row r="223" spans="1:6" x14ac:dyDescent="0.3">
      <c r="A223" s="21" t="s">
        <v>60</v>
      </c>
      <c r="B223" s="7">
        <v>1</v>
      </c>
      <c r="C223" s="24" t="s">
        <v>76</v>
      </c>
      <c r="D223" s="24">
        <v>1.1000000000000001</v>
      </c>
      <c r="E223" s="44">
        <f t="shared" si="30"/>
        <v>1606.0000000000002</v>
      </c>
      <c r="F223" s="2">
        <f t="shared" si="31"/>
        <v>19272.000000000004</v>
      </c>
    </row>
    <row r="224" spans="1:6" x14ac:dyDescent="0.3">
      <c r="A224" s="21" t="s">
        <v>60</v>
      </c>
      <c r="B224" s="7">
        <v>1</v>
      </c>
      <c r="C224" s="24" t="s">
        <v>76</v>
      </c>
      <c r="D224" s="24">
        <v>1.1000000000000001</v>
      </c>
      <c r="E224" s="44">
        <f t="shared" si="30"/>
        <v>1606.0000000000002</v>
      </c>
      <c r="F224" s="2">
        <f t="shared" si="31"/>
        <v>19272.000000000004</v>
      </c>
    </row>
    <row r="225" spans="1:6" x14ac:dyDescent="0.3">
      <c r="A225" s="21" t="s">
        <v>60</v>
      </c>
      <c r="B225" s="7">
        <v>1</v>
      </c>
      <c r="C225" s="24" t="s">
        <v>76</v>
      </c>
      <c r="D225" s="24">
        <v>1.1000000000000001</v>
      </c>
      <c r="E225" s="44">
        <f t="shared" si="30"/>
        <v>1606.0000000000002</v>
      </c>
      <c r="F225" s="2">
        <f t="shared" si="31"/>
        <v>19272.000000000004</v>
      </c>
    </row>
    <row r="226" spans="1:6" x14ac:dyDescent="0.3">
      <c r="A226" s="13" t="s">
        <v>40</v>
      </c>
      <c r="B226" s="11">
        <f>SUM(B227:B231)</f>
        <v>5</v>
      </c>
      <c r="C226" s="29"/>
      <c r="D226" s="29"/>
      <c r="E226" s="11">
        <f>SUM(E227:E231)</f>
        <v>11242</v>
      </c>
      <c r="F226" s="11">
        <f>SUM(F227:F231)</f>
        <v>134904</v>
      </c>
    </row>
    <row r="227" spans="1:6" ht="27" x14ac:dyDescent="0.3">
      <c r="A227" s="47" t="s">
        <v>105</v>
      </c>
      <c r="B227" s="7">
        <v>1</v>
      </c>
      <c r="C227" s="24" t="s">
        <v>72</v>
      </c>
      <c r="D227" s="24">
        <v>2.8</v>
      </c>
      <c r="E227" s="44">
        <f>D227*$B$2</f>
        <v>4087.9999999999995</v>
      </c>
      <c r="F227" s="2">
        <f>E227*12</f>
        <v>49055.999999999993</v>
      </c>
    </row>
    <row r="228" spans="1:6" x14ac:dyDescent="0.3">
      <c r="A228" s="21" t="s">
        <v>58</v>
      </c>
      <c r="B228" s="7">
        <v>1</v>
      </c>
      <c r="C228" s="23" t="s">
        <v>75</v>
      </c>
      <c r="D228" s="23">
        <v>1.3</v>
      </c>
      <c r="E228" s="44">
        <f>D228*$B$2</f>
        <v>1898</v>
      </c>
      <c r="F228" s="2">
        <f>E228*12</f>
        <v>22776</v>
      </c>
    </row>
    <row r="229" spans="1:6" x14ac:dyDescent="0.3">
      <c r="A229" s="21" t="s">
        <v>59</v>
      </c>
      <c r="B229" s="7">
        <v>1</v>
      </c>
      <c r="C229" s="23" t="s">
        <v>76</v>
      </c>
      <c r="D229" s="23">
        <v>1.2</v>
      </c>
      <c r="E229" s="44">
        <f>D229*$B$2</f>
        <v>1752</v>
      </c>
      <c r="F229" s="8">
        <f>E229*12</f>
        <v>21024</v>
      </c>
    </row>
    <row r="230" spans="1:6" x14ac:dyDescent="0.3">
      <c r="A230" s="21" t="s">
        <v>59</v>
      </c>
      <c r="B230" s="7">
        <v>1</v>
      </c>
      <c r="C230" s="23" t="s">
        <v>76</v>
      </c>
      <c r="D230" s="23">
        <v>1.2</v>
      </c>
      <c r="E230" s="44">
        <f>D230*$B$2</f>
        <v>1752</v>
      </c>
      <c r="F230" s="8">
        <f>E230*12</f>
        <v>21024</v>
      </c>
    </row>
    <row r="231" spans="1:6" x14ac:dyDescent="0.3">
      <c r="A231" s="21" t="s">
        <v>59</v>
      </c>
      <c r="B231" s="7">
        <v>1</v>
      </c>
      <c r="C231" s="23" t="s">
        <v>76</v>
      </c>
      <c r="D231" s="23">
        <v>1.2</v>
      </c>
      <c r="E231" s="44">
        <f>D231*$B$2</f>
        <v>1752</v>
      </c>
      <c r="F231" s="8">
        <f>E231*12</f>
        <v>21024</v>
      </c>
    </row>
    <row r="232" spans="1:6" x14ac:dyDescent="0.3">
      <c r="A232" s="13" t="s">
        <v>41</v>
      </c>
      <c r="B232" s="11">
        <f>B233+B234</f>
        <v>2</v>
      </c>
      <c r="C232" s="29"/>
      <c r="D232" s="29"/>
      <c r="E232" s="11">
        <f>E233+E234</f>
        <v>5548</v>
      </c>
      <c r="F232" s="11">
        <f>F233+F234</f>
        <v>66576</v>
      </c>
    </row>
    <row r="233" spans="1:6" ht="27" x14ac:dyDescent="0.3">
      <c r="A233" s="47" t="s">
        <v>106</v>
      </c>
      <c r="B233" s="2">
        <v>1</v>
      </c>
      <c r="C233" s="23" t="s">
        <v>72</v>
      </c>
      <c r="D233" s="23">
        <v>2.5</v>
      </c>
      <c r="E233" s="44">
        <f>D233*$B$2</f>
        <v>3650</v>
      </c>
      <c r="F233" s="2">
        <f>E233*12</f>
        <v>43800</v>
      </c>
    </row>
    <row r="234" spans="1:6" x14ac:dyDescent="0.3">
      <c r="A234" s="21" t="s">
        <v>58</v>
      </c>
      <c r="B234" s="7">
        <v>1</v>
      </c>
      <c r="C234" s="23" t="s">
        <v>75</v>
      </c>
      <c r="D234" s="23">
        <v>1.3</v>
      </c>
      <c r="E234" s="44">
        <f>D234*$B$2</f>
        <v>1898</v>
      </c>
      <c r="F234" s="2">
        <f>E234*12</f>
        <v>22776</v>
      </c>
    </row>
    <row r="235" spans="1:6" x14ac:dyDescent="0.3">
      <c r="A235" s="13" t="s">
        <v>42</v>
      </c>
      <c r="B235" s="11">
        <f>SUM(B236:B240)</f>
        <v>5</v>
      </c>
      <c r="C235" s="29"/>
      <c r="D235" s="29"/>
      <c r="E235" s="11">
        <f>SUM(E236:E240)</f>
        <v>10950</v>
      </c>
      <c r="F235" s="11">
        <f>SUM(F236:F240)</f>
        <v>131400</v>
      </c>
    </row>
    <row r="236" spans="1:6" ht="27" x14ac:dyDescent="0.3">
      <c r="A236" s="47" t="s">
        <v>105</v>
      </c>
      <c r="B236" s="7">
        <v>1</v>
      </c>
      <c r="C236" s="24" t="s">
        <v>72</v>
      </c>
      <c r="D236" s="24">
        <v>2.8</v>
      </c>
      <c r="E236" s="44">
        <f>D236*$B$2</f>
        <v>4087.9999999999995</v>
      </c>
      <c r="F236" s="2">
        <f>E236*12</f>
        <v>49055.999999999993</v>
      </c>
    </row>
    <row r="237" spans="1:6" x14ac:dyDescent="0.3">
      <c r="A237" s="21" t="s">
        <v>58</v>
      </c>
      <c r="B237" s="7">
        <v>1</v>
      </c>
      <c r="C237" s="23" t="s">
        <v>75</v>
      </c>
      <c r="D237" s="23">
        <v>1.3</v>
      </c>
      <c r="E237" s="44">
        <f>D237*$B$2</f>
        <v>1898</v>
      </c>
      <c r="F237" s="2">
        <f>E237*12</f>
        <v>22776</v>
      </c>
    </row>
    <row r="238" spans="1:6" x14ac:dyDescent="0.3">
      <c r="A238" s="21" t="s">
        <v>59</v>
      </c>
      <c r="B238" s="7">
        <v>1</v>
      </c>
      <c r="C238" s="23" t="s">
        <v>76</v>
      </c>
      <c r="D238" s="23">
        <v>1.2</v>
      </c>
      <c r="E238" s="44">
        <f>D238*$B$2</f>
        <v>1752</v>
      </c>
      <c r="F238" s="8">
        <f>E238*12</f>
        <v>21024</v>
      </c>
    </row>
    <row r="239" spans="1:6" x14ac:dyDescent="0.3">
      <c r="A239" s="21" t="s">
        <v>60</v>
      </c>
      <c r="B239" s="7">
        <v>1</v>
      </c>
      <c r="C239" s="24" t="s">
        <v>76</v>
      </c>
      <c r="D239" s="24">
        <v>1.1000000000000001</v>
      </c>
      <c r="E239" s="44">
        <f>D239*$B$2</f>
        <v>1606.0000000000002</v>
      </c>
      <c r="F239" s="2">
        <f>E239*12</f>
        <v>19272.000000000004</v>
      </c>
    </row>
    <row r="240" spans="1:6" x14ac:dyDescent="0.3">
      <c r="A240" s="21" t="s">
        <v>60</v>
      </c>
      <c r="B240" s="7">
        <v>1</v>
      </c>
      <c r="C240" s="24" t="s">
        <v>76</v>
      </c>
      <c r="D240" s="24">
        <v>1.1000000000000001</v>
      </c>
      <c r="E240" s="44">
        <f>D240*$B$2</f>
        <v>1606.0000000000002</v>
      </c>
      <c r="F240" s="2">
        <f>E240*12</f>
        <v>19272.000000000004</v>
      </c>
    </row>
    <row r="241" spans="1:6" x14ac:dyDescent="0.3">
      <c r="A241" s="13" t="s">
        <v>43</v>
      </c>
      <c r="B241" s="11">
        <f>SUM(B242:B244)</f>
        <v>3</v>
      </c>
      <c r="C241" s="29"/>
      <c r="D241" s="29"/>
      <c r="E241" s="11">
        <f>SUM(E242:E244)</f>
        <v>7446</v>
      </c>
      <c r="F241" s="11">
        <f>SUM(F242:F244)</f>
        <v>89352</v>
      </c>
    </row>
    <row r="242" spans="1:6" ht="27" x14ac:dyDescent="0.3">
      <c r="A242" s="47" t="s">
        <v>105</v>
      </c>
      <c r="B242" s="7">
        <v>1</v>
      </c>
      <c r="C242" s="24" t="s">
        <v>72</v>
      </c>
      <c r="D242" s="24">
        <v>2.8</v>
      </c>
      <c r="E242" s="44">
        <f>D242*$B$2</f>
        <v>4087.9999999999995</v>
      </c>
      <c r="F242" s="2">
        <f>E242*12</f>
        <v>49055.999999999993</v>
      </c>
    </row>
    <row r="243" spans="1:6" x14ac:dyDescent="0.3">
      <c r="A243" s="21" t="s">
        <v>59</v>
      </c>
      <c r="B243" s="7">
        <v>1</v>
      </c>
      <c r="C243" s="23" t="s">
        <v>76</v>
      </c>
      <c r="D243" s="23">
        <v>1.2</v>
      </c>
      <c r="E243" s="44">
        <f>D243*$B$2</f>
        <v>1752</v>
      </c>
      <c r="F243" s="8">
        <f>E243*12</f>
        <v>21024</v>
      </c>
    </row>
    <row r="244" spans="1:6" x14ac:dyDescent="0.3">
      <c r="A244" s="21" t="s">
        <v>60</v>
      </c>
      <c r="B244" s="7">
        <v>1</v>
      </c>
      <c r="C244" s="24" t="s">
        <v>76</v>
      </c>
      <c r="D244" s="24">
        <v>1.1000000000000001</v>
      </c>
      <c r="E244" s="44">
        <f>D244*$B$2</f>
        <v>1606.0000000000002</v>
      </c>
      <c r="F244" s="2">
        <f>E244*12</f>
        <v>19272.000000000004</v>
      </c>
    </row>
    <row r="245" spans="1:6" x14ac:dyDescent="0.3">
      <c r="A245" s="13" t="s">
        <v>44</v>
      </c>
      <c r="B245" s="11">
        <f>B246</f>
        <v>1</v>
      </c>
      <c r="C245" s="29"/>
      <c r="D245" s="29"/>
      <c r="E245" s="11">
        <f>E246</f>
        <v>4087.9999999999995</v>
      </c>
      <c r="F245" s="11">
        <f>F246</f>
        <v>49055.999999999993</v>
      </c>
    </row>
    <row r="246" spans="1:6" ht="27" x14ac:dyDescent="0.3">
      <c r="A246" s="47" t="s">
        <v>105</v>
      </c>
      <c r="B246" s="7">
        <v>1</v>
      </c>
      <c r="C246" s="24" t="s">
        <v>72</v>
      </c>
      <c r="D246" s="24">
        <v>2.8</v>
      </c>
      <c r="E246" s="44">
        <f>D246*$B$2</f>
        <v>4087.9999999999995</v>
      </c>
      <c r="F246" s="2">
        <f>E246*12</f>
        <v>49055.999999999993</v>
      </c>
    </row>
    <row r="247" spans="1:6" ht="26.4" x14ac:dyDescent="0.3">
      <c r="A247" s="13" t="s">
        <v>45</v>
      </c>
      <c r="B247" s="11">
        <f>B248</f>
        <v>1</v>
      </c>
      <c r="C247" s="29"/>
      <c r="D247" s="29"/>
      <c r="E247" s="11">
        <f>E248</f>
        <v>3212.0000000000005</v>
      </c>
      <c r="F247" s="11">
        <f>F248</f>
        <v>38544.000000000007</v>
      </c>
    </row>
    <row r="248" spans="1:6" ht="27" x14ac:dyDescent="0.3">
      <c r="A248" s="47" t="s">
        <v>107</v>
      </c>
      <c r="B248" s="2">
        <v>1</v>
      </c>
      <c r="C248" s="23" t="s">
        <v>72</v>
      </c>
      <c r="D248" s="23">
        <v>2.2000000000000002</v>
      </c>
      <c r="E248" s="44">
        <f>D248*$B$2</f>
        <v>3212.0000000000005</v>
      </c>
      <c r="F248" s="2">
        <f>E248*12</f>
        <v>38544.000000000007</v>
      </c>
    </row>
    <row r="249" spans="1:6" x14ac:dyDescent="0.3">
      <c r="A249" s="13" t="s">
        <v>46</v>
      </c>
      <c r="B249" s="11">
        <f>SUM(B250:B253)</f>
        <v>4</v>
      </c>
      <c r="C249" s="29"/>
      <c r="D249" s="29"/>
      <c r="E249" s="11">
        <f>SUM(E250:E253)</f>
        <v>8906</v>
      </c>
      <c r="F249" s="11">
        <f>SUM(F250:F253)</f>
        <v>106872</v>
      </c>
    </row>
    <row r="250" spans="1:6" ht="27" x14ac:dyDescent="0.3">
      <c r="A250" s="47" t="s">
        <v>105</v>
      </c>
      <c r="B250" s="7">
        <v>1</v>
      </c>
      <c r="C250" s="24" t="s">
        <v>72</v>
      </c>
      <c r="D250" s="24">
        <v>2.8</v>
      </c>
      <c r="E250" s="44">
        <f>D250*$B$2</f>
        <v>4087.9999999999995</v>
      </c>
      <c r="F250" s="2">
        <f>E250*12</f>
        <v>49055.999999999993</v>
      </c>
    </row>
    <row r="251" spans="1:6" x14ac:dyDescent="0.3">
      <c r="A251" s="21" t="s">
        <v>59</v>
      </c>
      <c r="B251" s="7">
        <v>1</v>
      </c>
      <c r="C251" s="23" t="s">
        <v>76</v>
      </c>
      <c r="D251" s="23">
        <v>1.2</v>
      </c>
      <c r="E251" s="44">
        <f>D251*$B$2</f>
        <v>1752</v>
      </c>
      <c r="F251" s="8">
        <f>E251*12</f>
        <v>21024</v>
      </c>
    </row>
    <row r="252" spans="1:6" x14ac:dyDescent="0.3">
      <c r="A252" s="21" t="s">
        <v>60</v>
      </c>
      <c r="B252" s="7">
        <v>1</v>
      </c>
      <c r="C252" s="23" t="s">
        <v>76</v>
      </c>
      <c r="D252" s="23">
        <v>1</v>
      </c>
      <c r="E252" s="44">
        <f>D252*$B$2</f>
        <v>1460</v>
      </c>
      <c r="F252" s="8">
        <f>E252*12</f>
        <v>17520</v>
      </c>
    </row>
    <row r="253" spans="1:6" x14ac:dyDescent="0.3">
      <c r="A253" s="21" t="s">
        <v>60</v>
      </c>
      <c r="B253" s="7">
        <v>1</v>
      </c>
      <c r="C253" s="24" t="s">
        <v>76</v>
      </c>
      <c r="D253" s="24">
        <v>1.1000000000000001</v>
      </c>
      <c r="E253" s="44">
        <f>D253*$B$2</f>
        <v>1606.0000000000002</v>
      </c>
      <c r="F253" s="2">
        <f>E253*12</f>
        <v>19272.000000000004</v>
      </c>
    </row>
    <row r="254" spans="1:6" x14ac:dyDescent="0.3">
      <c r="A254" s="13" t="s">
        <v>47</v>
      </c>
      <c r="B254" s="11">
        <f>SUM(B255:B257)</f>
        <v>3</v>
      </c>
      <c r="C254" s="29"/>
      <c r="D254" s="29"/>
      <c r="E254" s="11">
        <f>SUM(E255:E257)</f>
        <v>7446</v>
      </c>
      <c r="F254" s="11">
        <f>SUM(F255:F257)</f>
        <v>89352</v>
      </c>
    </row>
    <row r="255" spans="1:6" ht="27" x14ac:dyDescent="0.3">
      <c r="A255" s="47" t="s">
        <v>105</v>
      </c>
      <c r="B255" s="7">
        <v>1</v>
      </c>
      <c r="C255" s="24" t="s">
        <v>72</v>
      </c>
      <c r="D255" s="24">
        <v>2.8</v>
      </c>
      <c r="E255" s="44">
        <f>D255*$B$2</f>
        <v>4087.9999999999995</v>
      </c>
      <c r="F255" s="2">
        <f>E255*12</f>
        <v>49055.999999999993</v>
      </c>
    </row>
    <row r="256" spans="1:6" x14ac:dyDescent="0.3">
      <c r="A256" s="21" t="s">
        <v>59</v>
      </c>
      <c r="B256" s="7">
        <v>1</v>
      </c>
      <c r="C256" s="23" t="s">
        <v>76</v>
      </c>
      <c r="D256" s="23">
        <v>1.2</v>
      </c>
      <c r="E256" s="44">
        <f>D256*$B$2</f>
        <v>1752</v>
      </c>
      <c r="F256" s="8">
        <f>E256*12</f>
        <v>21024</v>
      </c>
    </row>
    <row r="257" spans="1:6" x14ac:dyDescent="0.3">
      <c r="A257" s="21" t="s">
        <v>60</v>
      </c>
      <c r="B257" s="7">
        <v>1</v>
      </c>
      <c r="C257" s="24" t="s">
        <v>76</v>
      </c>
      <c r="D257" s="24">
        <v>1.1000000000000001</v>
      </c>
      <c r="E257" s="44">
        <f>D257*$B$2</f>
        <v>1606.0000000000002</v>
      </c>
      <c r="F257" s="2">
        <f>E257*12</f>
        <v>19272.000000000004</v>
      </c>
    </row>
    <row r="258" spans="1:6" x14ac:dyDescent="0.3">
      <c r="A258" s="13" t="s">
        <v>48</v>
      </c>
      <c r="B258" s="11">
        <f>SUM(B259:B261)</f>
        <v>3</v>
      </c>
      <c r="C258" s="29"/>
      <c r="D258" s="29"/>
      <c r="E258" s="11">
        <f>SUM(E259:E261)</f>
        <v>7446</v>
      </c>
      <c r="F258" s="11">
        <f>SUM(F259:F261)</f>
        <v>89352</v>
      </c>
    </row>
    <row r="259" spans="1:6" ht="27" x14ac:dyDescent="0.3">
      <c r="A259" s="47" t="s">
        <v>105</v>
      </c>
      <c r="B259" s="7">
        <v>1</v>
      </c>
      <c r="C259" s="24" t="s">
        <v>72</v>
      </c>
      <c r="D259" s="24">
        <v>2.8</v>
      </c>
      <c r="E259" s="44">
        <f>D259*$B$2</f>
        <v>4087.9999999999995</v>
      </c>
      <c r="F259" s="2">
        <f>E259*12</f>
        <v>49055.999999999993</v>
      </c>
    </row>
    <row r="260" spans="1:6" x14ac:dyDescent="0.3">
      <c r="A260" s="21" t="s">
        <v>59</v>
      </c>
      <c r="B260" s="7">
        <v>1</v>
      </c>
      <c r="C260" s="23" t="s">
        <v>76</v>
      </c>
      <c r="D260" s="23">
        <v>1.2</v>
      </c>
      <c r="E260" s="44">
        <f>D260*$B$2</f>
        <v>1752</v>
      </c>
      <c r="F260" s="8">
        <f>E260*12</f>
        <v>21024</v>
      </c>
    </row>
    <row r="261" spans="1:6" x14ac:dyDescent="0.3">
      <c r="A261" s="21" t="s">
        <v>60</v>
      </c>
      <c r="B261" s="7">
        <v>1</v>
      </c>
      <c r="C261" s="24" t="s">
        <v>76</v>
      </c>
      <c r="D261" s="24">
        <v>1.1000000000000001</v>
      </c>
      <c r="E261" s="44">
        <f>D261*$B$2</f>
        <v>1606.0000000000002</v>
      </c>
      <c r="F261" s="2">
        <f>E261*12</f>
        <v>19272.000000000004</v>
      </c>
    </row>
    <row r="262" spans="1:6" x14ac:dyDescent="0.3">
      <c r="A262" s="13" t="s">
        <v>49</v>
      </c>
      <c r="B262" s="11">
        <f>SUM(B263:B265)</f>
        <v>3</v>
      </c>
      <c r="C262" s="29"/>
      <c r="D262" s="29"/>
      <c r="E262" s="11">
        <f>SUM(E263:E265)</f>
        <v>7446</v>
      </c>
      <c r="F262" s="11">
        <f>SUM(F263:F265)</f>
        <v>89352</v>
      </c>
    </row>
    <row r="263" spans="1:6" ht="27" x14ac:dyDescent="0.3">
      <c r="A263" s="47" t="s">
        <v>105</v>
      </c>
      <c r="B263" s="7">
        <v>1</v>
      </c>
      <c r="C263" s="24" t="s">
        <v>72</v>
      </c>
      <c r="D263" s="24">
        <v>2.8</v>
      </c>
      <c r="E263" s="44">
        <f>D263*$B$2</f>
        <v>4087.9999999999995</v>
      </c>
      <c r="F263" s="2">
        <f>E263*12</f>
        <v>49055.999999999993</v>
      </c>
    </row>
    <row r="264" spans="1:6" x14ac:dyDescent="0.3">
      <c r="A264" s="21" t="s">
        <v>59</v>
      </c>
      <c r="B264" s="7">
        <v>1</v>
      </c>
      <c r="C264" s="23" t="s">
        <v>76</v>
      </c>
      <c r="D264" s="23">
        <v>1.2</v>
      </c>
      <c r="E264" s="44">
        <f>D264*$B$2</f>
        <v>1752</v>
      </c>
      <c r="F264" s="8">
        <f>E264*12</f>
        <v>21024</v>
      </c>
    </row>
    <row r="265" spans="1:6" x14ac:dyDescent="0.3">
      <c r="A265" s="21" t="s">
        <v>60</v>
      </c>
      <c r="B265" s="7">
        <v>1</v>
      </c>
      <c r="C265" s="24" t="s">
        <v>76</v>
      </c>
      <c r="D265" s="24">
        <v>1.1000000000000001</v>
      </c>
      <c r="E265" s="44">
        <f>D265*$B$2</f>
        <v>1606.0000000000002</v>
      </c>
      <c r="F265" s="2">
        <f>E265*12</f>
        <v>19272.000000000004</v>
      </c>
    </row>
  </sheetData>
  <autoFilter ref="A3:F265" xr:uid="{00000000-0009-0000-0000-000000000000}"/>
  <mergeCells count="1">
    <mergeCell ref="A1:F1"/>
  </mergeCells>
  <pageMargins left="0.7" right="0.7" top="0.75" bottom="0.75" header="0.3" footer="0.3"/>
  <pageSetup paperSize="9"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საშტატო 2025 </vt:lpstr>
      <vt:lpstr>'საშტატო 2025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2025-02-21T12:43:30Z</dcterms:modified>
</cp:coreProperties>
</file>